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OLEKSIIVNA\Documents\Інформація на сайт НМР (Інформація щодо бюджету)\2025\жовтень 2025\"/>
    </mc:Choice>
  </mc:AlternateContent>
  <xr:revisionPtr revIDLastSave="0" documentId="13_ncr:1_{CAFFBA3F-2D5A-420E-89AC-1B5DCA3D3953}" xr6:coauthVersionLast="47" xr6:coauthVersionMax="47" xr10:uidLastSave="{00000000-0000-0000-0000-000000000000}"/>
  <bookViews>
    <workbookView xWindow="-120" yWindow="-120" windowWidth="29040" windowHeight="15840" tabRatio="365" xr2:uid="{00000000-000D-0000-FFFF-FFFF00000000}"/>
  </bookViews>
  <sheets>
    <sheet name="на 01.11.2025 (Нет.)" sheetId="50" r:id="rId1"/>
  </sheets>
  <definedNames>
    <definedName name="_xlnm.Print_Area" localSheetId="0">'на 01.11.2025 (Нет.)'!$A$1:$K$109</definedName>
  </definedNames>
  <calcPr calcId="181029"/>
</workbook>
</file>

<file path=xl/calcChain.xml><?xml version="1.0" encoding="utf-8"?>
<calcChain xmlns="http://schemas.openxmlformats.org/spreadsheetml/2006/main">
  <c r="G70" i="50" l="1"/>
  <c r="G83" i="50"/>
  <c r="G82" i="50"/>
  <c r="K84" i="50"/>
  <c r="K83" i="50"/>
  <c r="J83" i="50"/>
  <c r="K52" i="50"/>
  <c r="J52" i="50"/>
  <c r="D46" i="50" l="1"/>
  <c r="K49" i="50"/>
  <c r="J49" i="50"/>
  <c r="J54" i="50"/>
  <c r="K54" i="50"/>
  <c r="H49" i="50"/>
  <c r="G97" i="50" l="1"/>
  <c r="F101" i="50"/>
  <c r="E101" i="50"/>
  <c r="D101" i="50"/>
  <c r="C101" i="50"/>
  <c r="K103" i="50"/>
  <c r="J103" i="50"/>
  <c r="H103" i="50"/>
  <c r="G103" i="50"/>
  <c r="G101" i="50" s="1"/>
  <c r="H101" i="50" l="1"/>
  <c r="K106" i="50"/>
  <c r="J106" i="50"/>
  <c r="K102" i="50"/>
  <c r="J102" i="50"/>
  <c r="J101" i="50" s="1"/>
  <c r="I101" i="50"/>
  <c r="H26" i="50" l="1"/>
  <c r="G26" i="50"/>
  <c r="H61" i="50"/>
  <c r="G61" i="50"/>
  <c r="H60" i="50"/>
  <c r="G60" i="50"/>
  <c r="H59" i="50"/>
  <c r="G59" i="50"/>
  <c r="H83" i="50"/>
  <c r="H82" i="50"/>
  <c r="K61" i="50"/>
  <c r="J61" i="50"/>
  <c r="K60" i="50"/>
  <c r="J60" i="50"/>
  <c r="K59" i="50"/>
  <c r="J59" i="50"/>
  <c r="K28" i="50"/>
  <c r="J28" i="50"/>
  <c r="K26" i="50"/>
  <c r="J26" i="50"/>
  <c r="K53" i="50"/>
  <c r="J53" i="50"/>
  <c r="G54" i="50"/>
  <c r="G53" i="50"/>
  <c r="K45" i="50"/>
  <c r="J45" i="50"/>
  <c r="F44" i="50"/>
  <c r="I44" i="50"/>
  <c r="K44" i="50" l="1"/>
  <c r="J44" i="50"/>
  <c r="G37" i="50" l="1"/>
  <c r="H53" i="50"/>
  <c r="F46" i="50"/>
  <c r="E104" i="50" l="1"/>
  <c r="E100" i="50" s="1"/>
  <c r="D104" i="50"/>
  <c r="D100" i="50" s="1"/>
  <c r="C104" i="50"/>
  <c r="C100" i="50" s="1"/>
  <c r="I104" i="50"/>
  <c r="I100" i="50" s="1"/>
  <c r="F104" i="50"/>
  <c r="F100" i="50" s="1"/>
  <c r="J100" i="50" l="1"/>
  <c r="H100" i="50"/>
  <c r="I46" i="50"/>
  <c r="E46" i="50"/>
  <c r="C46" i="50"/>
  <c r="I38" i="50" l="1"/>
  <c r="G87" i="50" l="1"/>
  <c r="K105" i="50"/>
  <c r="J105" i="50"/>
  <c r="K104" i="50"/>
  <c r="J104" i="50"/>
  <c r="H105" i="50"/>
  <c r="G105" i="50"/>
  <c r="H104" i="50"/>
  <c r="K100" i="50"/>
  <c r="F64" i="50"/>
  <c r="C64" i="50"/>
  <c r="K66" i="50"/>
  <c r="J66" i="50"/>
  <c r="H66" i="50"/>
  <c r="G66" i="50"/>
  <c r="G63" i="50"/>
  <c r="D20" i="50"/>
  <c r="E20" i="50"/>
  <c r="I64" i="50"/>
  <c r="E64" i="50"/>
  <c r="D64" i="50"/>
  <c r="J84" i="50"/>
  <c r="H84" i="50"/>
  <c r="G84" i="50"/>
  <c r="E14" i="50"/>
  <c r="G104" i="50" l="1"/>
  <c r="G100" i="50" s="1"/>
  <c r="K92" i="50"/>
  <c r="J92" i="50"/>
  <c r="I93" i="50"/>
  <c r="I99" i="50" l="1"/>
  <c r="I107" i="50" s="1"/>
  <c r="I62" i="50"/>
  <c r="I43" i="50" s="1"/>
  <c r="I42" i="50" s="1"/>
  <c r="F14" i="50" l="1"/>
  <c r="E93" i="50" l="1"/>
  <c r="E62" i="50"/>
  <c r="E38" i="50"/>
  <c r="E13" i="50"/>
  <c r="E42" i="50" l="1"/>
  <c r="E43" i="50" s="1"/>
  <c r="G96" i="50"/>
  <c r="K96" i="50"/>
  <c r="J96" i="50"/>
  <c r="C93" i="50"/>
  <c r="J98" i="50" l="1"/>
  <c r="K97" i="50"/>
  <c r="J97" i="50"/>
  <c r="H97" i="50"/>
  <c r="J95" i="50"/>
  <c r="G95" i="50"/>
  <c r="K94" i="50"/>
  <c r="J94" i="50"/>
  <c r="G94" i="50"/>
  <c r="F93" i="50"/>
  <c r="F99" i="50" s="1"/>
  <c r="F107" i="50" s="1"/>
  <c r="K107" i="50" s="1"/>
  <c r="E99" i="50"/>
  <c r="E107" i="50" s="1"/>
  <c r="D93" i="50"/>
  <c r="D99" i="50" s="1"/>
  <c r="D107" i="50" s="1"/>
  <c r="C99" i="50"/>
  <c r="C107" i="50" s="1"/>
  <c r="H92" i="50"/>
  <c r="G92" i="50"/>
  <c r="J91" i="50"/>
  <c r="H91" i="50"/>
  <c r="G91" i="50"/>
  <c r="K90" i="50"/>
  <c r="J90" i="50"/>
  <c r="H90" i="50"/>
  <c r="G90" i="50"/>
  <c r="K89" i="50"/>
  <c r="J89" i="50"/>
  <c r="H89" i="50"/>
  <c r="G89" i="50"/>
  <c r="K88" i="50"/>
  <c r="J88" i="50"/>
  <c r="H88" i="50"/>
  <c r="G88" i="50"/>
  <c r="K87" i="50"/>
  <c r="J87" i="50"/>
  <c r="H87" i="50"/>
  <c r="K82" i="50"/>
  <c r="J82" i="50"/>
  <c r="K81" i="50"/>
  <c r="J81" i="50"/>
  <c r="H81" i="50"/>
  <c r="G81" i="50"/>
  <c r="K80" i="50"/>
  <c r="J80" i="50"/>
  <c r="H80" i="50"/>
  <c r="G80" i="50"/>
  <c r="K79" i="50"/>
  <c r="J79" i="50"/>
  <c r="H79" i="50"/>
  <c r="G79" i="50"/>
  <c r="K78" i="50"/>
  <c r="J78" i="50"/>
  <c r="H78" i="50"/>
  <c r="G78" i="50"/>
  <c r="K77" i="50"/>
  <c r="J77" i="50"/>
  <c r="H77" i="50"/>
  <c r="G77" i="50"/>
  <c r="K76" i="50"/>
  <c r="J76" i="50"/>
  <c r="H76" i="50"/>
  <c r="G76" i="50"/>
  <c r="K75" i="50"/>
  <c r="J75" i="50"/>
  <c r="H75" i="50"/>
  <c r="G75" i="50"/>
  <c r="K74" i="50"/>
  <c r="J74" i="50"/>
  <c r="H74" i="50"/>
  <c r="G74" i="50"/>
  <c r="K73" i="50"/>
  <c r="J73" i="50"/>
  <c r="H73" i="50"/>
  <c r="G73" i="50"/>
  <c r="K72" i="50"/>
  <c r="J72" i="50"/>
  <c r="H72" i="50"/>
  <c r="G72" i="50"/>
  <c r="K71" i="50"/>
  <c r="J71" i="50"/>
  <c r="H71" i="50"/>
  <c r="G71" i="50"/>
  <c r="K70" i="50"/>
  <c r="J70" i="50"/>
  <c r="H70" i="50"/>
  <c r="K69" i="50"/>
  <c r="J69" i="50"/>
  <c r="H69" i="50"/>
  <c r="G69" i="50"/>
  <c r="J68" i="50"/>
  <c r="K67" i="50"/>
  <c r="J67" i="50"/>
  <c r="G67" i="50"/>
  <c r="K65" i="50"/>
  <c r="J65" i="50"/>
  <c r="K63" i="50"/>
  <c r="J63" i="50"/>
  <c r="H63" i="50"/>
  <c r="F62" i="50"/>
  <c r="D62" i="50"/>
  <c r="C62" i="50"/>
  <c r="K57" i="50"/>
  <c r="J57" i="50"/>
  <c r="H57" i="50"/>
  <c r="G57" i="50"/>
  <c r="K56" i="50"/>
  <c r="J56" i="50"/>
  <c r="H56" i="50"/>
  <c r="G56" i="50"/>
  <c r="K55" i="50"/>
  <c r="J55" i="50"/>
  <c r="H55" i="50"/>
  <c r="G55" i="50"/>
  <c r="H54" i="50"/>
  <c r="H51" i="50"/>
  <c r="G51" i="50"/>
  <c r="J48" i="50"/>
  <c r="J47" i="50"/>
  <c r="K40" i="50"/>
  <c r="J40" i="50"/>
  <c r="H40" i="50"/>
  <c r="G40" i="50"/>
  <c r="J39" i="50"/>
  <c r="F38" i="50"/>
  <c r="K37" i="50"/>
  <c r="J37" i="50"/>
  <c r="H37" i="50"/>
  <c r="K36" i="50"/>
  <c r="J36" i="50"/>
  <c r="H36" i="50"/>
  <c r="G36" i="50"/>
  <c r="K35" i="50"/>
  <c r="J35" i="50"/>
  <c r="H35" i="50"/>
  <c r="G35" i="50"/>
  <c r="K34" i="50"/>
  <c r="J34" i="50"/>
  <c r="H34" i="50"/>
  <c r="G34" i="50"/>
  <c r="K33" i="50"/>
  <c r="J33" i="50"/>
  <c r="H33" i="50"/>
  <c r="G33" i="50"/>
  <c r="K32" i="50"/>
  <c r="J32" i="50"/>
  <c r="H32" i="50"/>
  <c r="G32" i="50"/>
  <c r="K31" i="50"/>
  <c r="J31" i="50"/>
  <c r="H31" i="50"/>
  <c r="G31" i="50"/>
  <c r="K30" i="50"/>
  <c r="J30" i="50"/>
  <c r="H30" i="50"/>
  <c r="G30" i="50"/>
  <c r="K29" i="50"/>
  <c r="J29" i="50"/>
  <c r="H29" i="50"/>
  <c r="G29" i="50"/>
  <c r="H28" i="50"/>
  <c r="G28" i="50"/>
  <c r="K27" i="50"/>
  <c r="J27" i="50"/>
  <c r="H27" i="50"/>
  <c r="G27" i="50"/>
  <c r="K25" i="50"/>
  <c r="J25" i="50"/>
  <c r="H25" i="50"/>
  <c r="G25" i="50"/>
  <c r="K24" i="50"/>
  <c r="J24" i="50"/>
  <c r="H24" i="50"/>
  <c r="G24" i="50"/>
  <c r="K23" i="50"/>
  <c r="J23" i="50"/>
  <c r="H23" i="50"/>
  <c r="G23" i="50"/>
  <c r="K22" i="50"/>
  <c r="J22" i="50"/>
  <c r="H22" i="50"/>
  <c r="G22" i="50"/>
  <c r="K21" i="50"/>
  <c r="J21" i="50"/>
  <c r="H21" i="50"/>
  <c r="G21" i="50"/>
  <c r="I20" i="50"/>
  <c r="F20" i="50"/>
  <c r="C20" i="50"/>
  <c r="K19" i="50"/>
  <c r="J19" i="50"/>
  <c r="H19" i="50"/>
  <c r="G19" i="50"/>
  <c r="K18" i="50"/>
  <c r="J18" i="50"/>
  <c r="H18" i="50"/>
  <c r="G18" i="50"/>
  <c r="K17" i="50"/>
  <c r="J17" i="50"/>
  <c r="H17" i="50"/>
  <c r="G17" i="50"/>
  <c r="K16" i="50"/>
  <c r="J16" i="50"/>
  <c r="H16" i="50"/>
  <c r="G16" i="50"/>
  <c r="K15" i="50"/>
  <c r="J15" i="50"/>
  <c r="H15" i="50"/>
  <c r="G15" i="50"/>
  <c r="I14" i="50"/>
  <c r="I13" i="50" s="1"/>
  <c r="I8" i="50" s="1"/>
  <c r="D14" i="50"/>
  <c r="D13" i="50" s="1"/>
  <c r="D8" i="50" s="1"/>
  <c r="D41" i="50" s="1"/>
  <c r="C14" i="50"/>
  <c r="C13" i="50" s="1"/>
  <c r="C8" i="50" s="1"/>
  <c r="F13" i="50"/>
  <c r="F8" i="50" s="1"/>
  <c r="E8" i="50"/>
  <c r="K12" i="50"/>
  <c r="J12" i="50"/>
  <c r="H12" i="50"/>
  <c r="G12" i="50"/>
  <c r="K11" i="50"/>
  <c r="J11" i="50"/>
  <c r="H11" i="50"/>
  <c r="G11" i="50"/>
  <c r="K10" i="50"/>
  <c r="J10" i="50"/>
  <c r="H10" i="50"/>
  <c r="G10" i="50"/>
  <c r="K9" i="50"/>
  <c r="J9" i="50"/>
  <c r="H9" i="50"/>
  <c r="G9" i="50"/>
  <c r="G93" i="50" l="1"/>
  <c r="G62" i="50"/>
  <c r="F43" i="50"/>
  <c r="H107" i="50"/>
  <c r="C42" i="50"/>
  <c r="C43" i="50" s="1"/>
  <c r="C41" i="50"/>
  <c r="J38" i="50"/>
  <c r="G38" i="50"/>
  <c r="K38" i="50"/>
  <c r="E41" i="50"/>
  <c r="E85" i="50" s="1"/>
  <c r="E108" i="50" s="1"/>
  <c r="G99" i="50"/>
  <c r="G107" i="50" s="1"/>
  <c r="J93" i="50"/>
  <c r="J99" i="50" s="1"/>
  <c r="J107" i="50" s="1"/>
  <c r="K93" i="50"/>
  <c r="K46" i="50"/>
  <c r="K62" i="50"/>
  <c r="G46" i="50"/>
  <c r="K20" i="50"/>
  <c r="G14" i="50"/>
  <c r="G13" i="50" s="1"/>
  <c r="G8" i="50" s="1"/>
  <c r="H14" i="50"/>
  <c r="G20" i="50"/>
  <c r="D42" i="50"/>
  <c r="G64" i="50"/>
  <c r="J20" i="50"/>
  <c r="J62" i="50"/>
  <c r="J46" i="50"/>
  <c r="I41" i="50"/>
  <c r="K14" i="50"/>
  <c r="H64" i="50"/>
  <c r="H20" i="50"/>
  <c r="H13" i="50"/>
  <c r="H8" i="50"/>
  <c r="K8" i="50"/>
  <c r="J13" i="50"/>
  <c r="J8" i="50" s="1"/>
  <c r="H38" i="50"/>
  <c r="F41" i="50"/>
  <c r="H46" i="50"/>
  <c r="H62" i="50"/>
  <c r="K64" i="50"/>
  <c r="H93" i="50"/>
  <c r="J64" i="50"/>
  <c r="K13" i="50"/>
  <c r="J14" i="50"/>
  <c r="D85" i="50" l="1"/>
  <c r="D108" i="50" s="1"/>
  <c r="D43" i="50"/>
  <c r="G43" i="50"/>
  <c r="H43" i="50"/>
  <c r="F42" i="50"/>
  <c r="G42" i="50" s="1"/>
  <c r="J43" i="50"/>
  <c r="J42" i="50" s="1"/>
  <c r="K43" i="50"/>
  <c r="C85" i="50"/>
  <c r="C108" i="50" s="1"/>
  <c r="I85" i="50"/>
  <c r="I108" i="50" s="1"/>
  <c r="H41" i="50"/>
  <c r="K41" i="50"/>
  <c r="G41" i="50"/>
  <c r="F85" i="50"/>
  <c r="F108" i="50" s="1"/>
  <c r="J41" i="50"/>
  <c r="K42" i="50"/>
  <c r="K99" i="50"/>
  <c r="H99" i="50"/>
  <c r="H42" i="50" l="1"/>
  <c r="G85" i="50"/>
  <c r="G108" i="50" s="1"/>
  <c r="J85" i="50"/>
  <c r="J108" i="50" s="1"/>
  <c r="H85" i="50"/>
  <c r="K85" i="50"/>
  <c r="H108" i="50" l="1"/>
  <c r="K108" i="50"/>
</calcChain>
</file>

<file path=xl/sharedStrings.xml><?xml version="1.0" encoding="utf-8"?>
<sst xmlns="http://schemas.openxmlformats.org/spreadsheetml/2006/main" count="122" uniqueCount="111">
  <si>
    <t>Відхилення  фактичних надходжень до затверджених показників</t>
  </si>
  <si>
    <t>+ ; -</t>
  </si>
  <si>
    <t>%</t>
  </si>
  <si>
    <t xml:space="preserve">Податкові надходження </t>
  </si>
  <si>
    <t>Податок та збір на доходи фізичних осіб</t>
  </si>
  <si>
    <t>Податок на прибуток</t>
  </si>
  <si>
    <t>Місцеві податки і збори</t>
  </si>
  <si>
    <t>Податок на майно</t>
  </si>
  <si>
    <t>- податок на нерухоме майно</t>
  </si>
  <si>
    <t>- плата за землю</t>
  </si>
  <si>
    <t xml:space="preserve">- транспортний податок </t>
  </si>
  <si>
    <t>Туристичний збір</t>
  </si>
  <si>
    <t>Єдиний податок</t>
  </si>
  <si>
    <t>Екологічний податок</t>
  </si>
  <si>
    <t xml:space="preserve">Неподаткові надходження </t>
  </si>
  <si>
    <t>Інші надходження</t>
  </si>
  <si>
    <t>Адміністративні штрафи та інші санкції</t>
  </si>
  <si>
    <t>Державне мито</t>
  </si>
  <si>
    <t>Доходи від операцій з капіталом</t>
  </si>
  <si>
    <t>Кошти від реалізації безхазяйного майна</t>
  </si>
  <si>
    <t>Разом доходів загального фонду</t>
  </si>
  <si>
    <t>Офіційні трансферти</t>
  </si>
  <si>
    <t>Освітня субвенція з державного бюджету місцевим бюджетам</t>
  </si>
  <si>
    <t>Субвенція з державного бюджету місцевим бюджетам на погашення заборгованості з різниці в тарифах</t>
  </si>
  <si>
    <t>Власні надходження бюджетних установ і організацій</t>
  </si>
  <si>
    <t>Бюджет розвитку</t>
  </si>
  <si>
    <t>Кошти від продажу землі</t>
  </si>
  <si>
    <t>Всього доходів</t>
  </si>
  <si>
    <t>СПЕЦІАЛЬНИЙ         ФОНД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</si>
  <si>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</si>
  <si>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 xml:space="preserve">Адміністративний збір за  державну реєстрацію речових прав на нерухоме майно та їх обтяжень </t>
  </si>
  <si>
    <t>Надходження коштів пайової участі у розвитку інфраструктури населеного пункту</t>
  </si>
  <si>
    <t>Адмiнiстративнi штрафи та штрафнi санкцiї за порушення законодавства у сферi виробництва та обiгу алкогольних напоїв та тютюнових виробiв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</si>
  <si>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</si>
  <si>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розмiщення тимчасово вiльних коштiв мiсцевих бюджетiв</t>
  </si>
  <si>
    <t xml:space="preserve"> </t>
  </si>
  <si>
    <t>Всього доходів загального фонду</t>
  </si>
  <si>
    <t>Разом доходів спеціального фонду</t>
  </si>
  <si>
    <t>Код бюджетної класифікації доходів</t>
  </si>
  <si>
    <t>Найменування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</si>
  <si>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</si>
  <si>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 xml:space="preserve">Кошти від відчуження майна, що перебуває в ком. власності </t>
  </si>
  <si>
    <t xml:space="preserve">Субвенції  з державного бюджету місцевим бюджетам      </t>
  </si>
  <si>
    <t xml:space="preserve">Субвенції з місцевих бюджетів іншим  місцевим бюджетам      </t>
  </si>
  <si>
    <t xml:space="preserve"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 за рахунок відповідної субвенції з державного бюджету </t>
  </si>
  <si>
    <t>Інші субвенцiї з місцевого бюджету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</si>
  <si>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</si>
  <si>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</si>
  <si>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</si>
  <si>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</si>
  <si>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</si>
  <si>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</si>
  <si>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</si>
  <si>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 xml:space="preserve">Частина чистого прибутку (доходу) комунальних унітарних підприємств та їх об'єднань, що вилучається до бюджету </t>
  </si>
  <si>
    <t>Плата за надання інших адміністративних послуг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</si>
  <si>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</si>
  <si>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Субвенція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</si>
  <si>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</si>
  <si>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державного бюджету місцевим бюджетам на формування інфраструктури об'єднаних територіальних громад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</si>
  <si>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</si>
  <si>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Субвенція з державного бюджету місцевим бюджетам на створення та ремонт існуючих спортивних комплексів при загальноосвітніх навчальних закладах усіх ступенів,</t>
  </si>
  <si>
    <t>Субвенція з місцевого бюджету на будівництво мультифункціональних майданчиків для занять ігровими видами спорту за рахунок відповідної субвенції з державного бюджету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</si>
  <si>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</si>
  <si>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</si>
  <si>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Дотації з місцевих бюджетів іншим місцевим бюджетам</t>
  </si>
  <si>
    <t>Субвенція з місцевого бюджету за рахунок залишку коштів субвенції на надання державної підтримки особам з особливими потребами, що утворився на початок бюджетного періоду</t>
  </si>
  <si>
    <t>Субвенція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</si>
  <si>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Субвенція з місцевого бюджету на здійснення доплат медичним та іншим працівникам закладів охорони здоров'я за рахунок відповідної субвенції з державного бюджету</t>
  </si>
  <si>
    <t>Надходження коштів з рахунків виборчих фондів  </t>
  </si>
  <si>
    <t xml:space="preserve">Рентна плата та плата за використання інших природних ресурсів </t>
  </si>
  <si>
    <t>Надходження коштів від відшкодування втрат сільськогосподарського і лісогосподарського виробництва  </t>
  </si>
  <si>
    <t>Субвенція з державного бюджету місцевим бюджетам на розвиток мережі центрів надання адміністративних послуг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</si>
  <si>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</si>
  <si>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 xml:space="preserve">                                               Аналіз</t>
  </si>
  <si>
    <t xml:space="preserve"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  </t>
  </si>
  <si>
    <t>Внутрішні податки на товари та послуги  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</si>
  <si>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 </t>
  </si>
  <si>
    <t>Плата за ліцензії на певні види господарської діяльності та сертифікати, що видаються Радою міністрів Автономної Республіки Крим, виконавчими органами місцевих рад і місцевими органами виконавчої влади 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</si>
  <si>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</si>
  <si>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</si>
  <si>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Субвенція з державного бюджету місцевим бюджетам на реалізацію програми `Спроможна школа для кращих результатів`</t>
  </si>
  <si>
    <t>Цільові фонди</t>
  </si>
  <si>
    <t>Начальник відділу доходів                                                                                                                                          Катерина САМЧУК</t>
  </si>
  <si>
    <t xml:space="preserve">                              виконання  розпису доходів  бюджету Нетішинської міської  територіальної громади</t>
  </si>
  <si>
    <t>Субвенція з державного бюджету місцевим бюджетам на реалізацію інфраструктурних проектів та розвиток об'єктів соціально-культурної сфери</t>
  </si>
  <si>
    <t>Кошти від відчуження майна, що належить АРК та майна, що перебуває в комунальній власності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</si>
  <si>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</si>
  <si>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 пунктів 11 - 14 частини другої статті 7 або учасниками бойових дій відповідно до пунктів 19 - 20 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</si>
  <si>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Всього доходів спеціального фонду</t>
  </si>
  <si>
    <t>Бюджет                         на 2025 р.</t>
  </si>
  <si>
    <t>Бюджет                                 на 2025 р.                   зі змінами</t>
  </si>
  <si>
    <t>Відхилення фактичних надходжень на звітну дату 2025 року до фактичних надходжень     у 2024 році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</si>
  <si>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</si>
  <si>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 xml:space="preserve">Субвенція з державного бюджету місцевим бюджетам на надання державної підтримки особам з особливими освітніми потребами </t>
  </si>
  <si>
    <t xml:space="preserve"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 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</si>
  <si>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</si>
  <si>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 xml:space="preserve"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 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</si>
  <si>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</si>
  <si>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</t>
  </si>
  <si>
    <t>Субвенція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 за рахунок відповідної субвенції з державного бюджету</t>
  </si>
  <si>
    <t>Від органів державного управління  </t>
  </si>
  <si>
    <t>Дотації з державного бюджету місцевим бюджетам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</si>
  <si>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</si>
  <si>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</si>
  <si>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(об'єктів, заходів), спрямованих на ліквідацію наслідків збройної агресії</t>
  </si>
  <si>
    <r>
      <t xml:space="preserve">                                                                                                                                                           01 листопада 2025  року                                                                                        </t>
    </r>
    <r>
      <rPr>
        <sz val="16"/>
        <rFont val="Times New Roman"/>
        <family val="1"/>
        <charset val="204"/>
      </rPr>
      <t xml:space="preserve"> тис.грн.     </t>
    </r>
    <r>
      <rPr>
        <b/>
        <sz val="16"/>
        <rFont val="Times New Roman"/>
        <family val="1"/>
        <charset val="204"/>
      </rPr>
      <t xml:space="preserve">                                                                                                  </t>
    </r>
  </si>
  <si>
    <t xml:space="preserve">Затверджено розписом станом на 01.11.2025 р.                             </t>
  </si>
  <si>
    <t xml:space="preserve"> Фактичні надходження до бюджету станом  на 01.11.2025 р.</t>
  </si>
  <si>
    <t xml:space="preserve"> Фактичні надходження до бюджету станом  на 01.11.2024 р.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</si>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</sst>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р_._-;\-* #,##0.00\ _р_._-;_-* &quot;-&quot;??\ _р_._-;_-@_-"/>
    <numFmt numFmtId="165" formatCode="0.0"/>
    <numFmt numFmtId="166" formatCode="0.0%"/>
    <numFmt numFmtId="167" formatCode="#,##0.0"/>
    <numFmt numFmtId="168" formatCode="_-* #,##0.0\ _р_._-;\-* #,##0.0\ _р_._-;_-* &quot;-&quot;??\ _р_._-;_-@_-"/>
  </numFmts>
  <fonts count="3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name val="Arial Cyr"/>
      <charset val="204"/>
    </font>
    <font>
      <b/>
      <sz val="16"/>
      <color indexed="8"/>
      <name val="Times New Roman"/>
      <family val="1"/>
      <charset val="204"/>
    </font>
    <font>
      <b/>
      <sz val="16"/>
      <name val="Cambria"/>
      <family val="1"/>
      <charset val="204"/>
      <scheme val="major"/>
    </font>
    <font>
      <sz val="16"/>
      <name val="Cambria"/>
      <family val="1"/>
      <charset val="204"/>
      <scheme val="major"/>
    </font>
    <font>
      <b/>
      <i/>
      <sz val="16"/>
      <name val="Cambria"/>
      <family val="1"/>
      <charset val="204"/>
      <scheme val="major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.5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3.5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16"/>
      <color rgb="FF333333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FEDEF"/>
        <bgColor indexed="64"/>
      </patternFill>
    </fill>
    <fill>
      <patternFill patternType="solid">
        <fgColor rgb="FFE1ECED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2EBEC"/>
        <bgColor indexed="64"/>
      </patternFill>
    </fill>
    <fill>
      <patternFill patternType="solid">
        <fgColor rgb="FFE1EBED"/>
        <bgColor indexed="64"/>
      </patternFill>
    </fill>
    <fill>
      <patternFill patternType="solid">
        <fgColor rgb="FFE2EAE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167">
    <xf numFmtId="0" fontId="0" fillId="0" borderId="0" xfId="0"/>
    <xf numFmtId="0" fontId="1" fillId="0" borderId="0" xfId="1"/>
    <xf numFmtId="0" fontId="2" fillId="0" borderId="0" xfId="1" applyFont="1"/>
    <xf numFmtId="167" fontId="6" fillId="0" borderId="0" xfId="1" applyNumberFormat="1" applyFont="1"/>
    <xf numFmtId="166" fontId="7" fillId="0" borderId="0" xfId="1" applyNumberFormat="1" applyFont="1"/>
    <xf numFmtId="0" fontId="8" fillId="0" borderId="0" xfId="1" applyFont="1"/>
    <xf numFmtId="0" fontId="12" fillId="0" borderId="0" xfId="1" applyFont="1"/>
    <xf numFmtId="0" fontId="5" fillId="0" borderId="0" xfId="1" applyFont="1"/>
    <xf numFmtId="0" fontId="10" fillId="0" borderId="0" xfId="1" applyFont="1"/>
    <xf numFmtId="4" fontId="11" fillId="0" borderId="0" xfId="1" applyNumberFormat="1" applyFont="1" applyAlignment="1">
      <alignment horizontal="right"/>
    </xf>
    <xf numFmtId="4" fontId="11" fillId="0" borderId="0" xfId="1" applyNumberFormat="1" applyFont="1"/>
    <xf numFmtId="4" fontId="10" fillId="3" borderId="0" xfId="1" applyNumberFormat="1" applyFont="1" applyFill="1"/>
    <xf numFmtId="0" fontId="19" fillId="2" borderId="1" xfId="1" applyFont="1" applyFill="1" applyBorder="1" applyAlignment="1">
      <alignment horizontal="center"/>
    </xf>
    <xf numFmtId="0" fontId="19" fillId="2" borderId="15" xfId="1" applyFont="1" applyFill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19" fillId="2" borderId="2" xfId="1" applyFont="1" applyFill="1" applyBorder="1" applyAlignment="1">
      <alignment horizontal="center"/>
    </xf>
    <xf numFmtId="0" fontId="19" fillId="2" borderId="8" xfId="1" applyFont="1" applyFill="1" applyBorder="1" applyAlignment="1">
      <alignment horizontal="centerContinuous"/>
    </xf>
    <xf numFmtId="0" fontId="19" fillId="2" borderId="9" xfId="1" applyFont="1" applyFill="1" applyBorder="1" applyAlignment="1">
      <alignment horizontal="centerContinuous"/>
    </xf>
    <xf numFmtId="0" fontId="19" fillId="2" borderId="0" xfId="1" applyFont="1" applyFill="1" applyAlignment="1">
      <alignment horizontal="centerContinuous"/>
    </xf>
    <xf numFmtId="0" fontId="19" fillId="2" borderId="4" xfId="1" applyFont="1" applyFill="1" applyBorder="1" applyAlignment="1">
      <alignment horizontal="centerContinuous"/>
    </xf>
    <xf numFmtId="0" fontId="19" fillId="6" borderId="3" xfId="1" applyFont="1" applyFill="1" applyBorder="1" applyAlignment="1">
      <alignment horizontal="centerContinuous"/>
    </xf>
    <xf numFmtId="0" fontId="4" fillId="0" borderId="6" xfId="1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>
      <alignment vertical="center" wrapText="1"/>
    </xf>
    <xf numFmtId="0" fontId="4" fillId="0" borderId="6" xfId="1" applyFont="1" applyBorder="1" applyAlignment="1" applyProtection="1">
      <alignment vertical="center" wrapText="1"/>
      <protection locked="0"/>
    </xf>
    <xf numFmtId="0" fontId="4" fillId="3" borderId="6" xfId="0" applyFont="1" applyFill="1" applyBorder="1" applyAlignment="1">
      <alignment horizontal="left" vertical="center" wrapText="1"/>
    </xf>
    <xf numFmtId="49" fontId="21" fillId="0" borderId="6" xfId="1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0" fontId="24" fillId="0" borderId="6" xfId="0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11" fontId="4" fillId="0" borderId="6" xfId="1" applyNumberFormat="1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49" fontId="4" fillId="0" borderId="6" xfId="1" applyNumberFormat="1" applyFont="1" applyBorder="1" applyAlignment="1">
      <alignment horizontal="left" vertical="center" wrapText="1"/>
    </xf>
    <xf numFmtId="0" fontId="21" fillId="0" borderId="6" xfId="1" applyFont="1" applyBorder="1" applyAlignment="1">
      <alignment horizontal="left" vertical="center" wrapText="1"/>
    </xf>
    <xf numFmtId="4" fontId="27" fillId="5" borderId="0" xfId="1" applyNumberFormat="1" applyFont="1" applyFill="1"/>
    <xf numFmtId="0" fontId="19" fillId="7" borderId="3" xfId="1" applyFont="1" applyFill="1" applyBorder="1" applyAlignment="1">
      <alignment horizontal="centerContinuous"/>
    </xf>
    <xf numFmtId="49" fontId="5" fillId="0" borderId="6" xfId="1" applyNumberFormat="1" applyFont="1" applyBorder="1" applyAlignment="1">
      <alignment horizontal="centerContinuous" vertical="center"/>
    </xf>
    <xf numFmtId="0" fontId="5" fillId="0" borderId="10" xfId="1" applyFont="1" applyBorder="1" applyAlignment="1">
      <alignment horizontal="centerContinuous" vertical="center"/>
    </xf>
    <xf numFmtId="0" fontId="5" fillId="0" borderId="12" xfId="1" applyFont="1" applyBorder="1" applyAlignment="1">
      <alignment horizontal="centerContinuous" vertical="center"/>
    </xf>
    <xf numFmtId="0" fontId="4" fillId="0" borderId="8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167" fontId="12" fillId="0" borderId="0" xfId="1" applyNumberFormat="1" applyFont="1"/>
    <xf numFmtId="0" fontId="4" fillId="9" borderId="6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4" fillId="8" borderId="6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/>
    </xf>
    <xf numFmtId="0" fontId="4" fillId="5" borderId="6" xfId="1" applyFont="1" applyFill="1" applyBorder="1" applyAlignment="1">
      <alignment horizontal="center" vertical="center"/>
    </xf>
    <xf numFmtId="0" fontId="4" fillId="0" borderId="6" xfId="1" applyFont="1" applyBorder="1" applyAlignment="1">
      <alignment vertical="center"/>
    </xf>
    <xf numFmtId="0" fontId="21" fillId="5" borderId="6" xfId="1" applyFont="1" applyFill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/>
    </xf>
    <xf numFmtId="0" fontId="23" fillId="9" borderId="6" xfId="1" applyFont="1" applyFill="1" applyBorder="1" applyAlignment="1">
      <alignment horizontal="left" vertical="center" wrapText="1"/>
    </xf>
    <xf numFmtId="167" fontId="13" fillId="9" borderId="6" xfId="1" applyNumberFormat="1" applyFont="1" applyFill="1" applyBorder="1" applyAlignment="1">
      <alignment horizontal="center" vertical="center" wrapText="1"/>
    </xf>
    <xf numFmtId="166" fontId="9" fillId="9" borderId="6" xfId="1" applyNumberFormat="1" applyFont="1" applyFill="1" applyBorder="1" applyAlignment="1">
      <alignment horizontal="center" vertical="center"/>
    </xf>
    <xf numFmtId="0" fontId="4" fillId="0" borderId="6" xfId="1" applyFont="1" applyBorder="1" applyAlignment="1" applyProtection="1">
      <alignment vertical="center"/>
      <protection locked="0"/>
    </xf>
    <xf numFmtId="168" fontId="22" fillId="0" borderId="6" xfId="3" applyNumberFormat="1" applyFont="1" applyBorder="1" applyAlignment="1">
      <alignment horizontal="center" vertical="center"/>
    </xf>
    <xf numFmtId="168" fontId="22" fillId="7" borderId="6" xfId="3" applyNumberFormat="1" applyFont="1" applyFill="1" applyBorder="1" applyAlignment="1">
      <alignment horizontal="center" vertical="center"/>
    </xf>
    <xf numFmtId="167" fontId="4" fillId="3" borderId="6" xfId="1" applyNumberFormat="1" applyFont="1" applyFill="1" applyBorder="1" applyAlignment="1">
      <alignment horizontal="center" vertical="center"/>
    </xf>
    <xf numFmtId="166" fontId="4" fillId="3" borderId="6" xfId="1" applyNumberFormat="1" applyFont="1" applyFill="1" applyBorder="1" applyAlignment="1">
      <alignment horizontal="center" vertical="center"/>
    </xf>
    <xf numFmtId="167" fontId="4" fillId="0" borderId="6" xfId="1" applyNumberFormat="1" applyFont="1" applyBorder="1" applyAlignment="1">
      <alignment horizontal="center" vertical="center"/>
    </xf>
    <xf numFmtId="9" fontId="4" fillId="3" borderId="6" xfId="2" applyFont="1" applyFill="1" applyBorder="1" applyAlignment="1">
      <alignment horizontal="center" vertical="center"/>
    </xf>
    <xf numFmtId="0" fontId="22" fillId="0" borderId="6" xfId="0" applyFont="1" applyBorder="1" applyAlignment="1">
      <alignment vertical="center"/>
    </xf>
    <xf numFmtId="0" fontId="9" fillId="0" borderId="6" xfId="1" applyFont="1" applyBorder="1" applyAlignment="1">
      <alignment horizontal="left" vertical="center" wrapText="1"/>
    </xf>
    <xf numFmtId="168" fontId="9" fillId="0" borderId="6" xfId="3" applyNumberFormat="1" applyFont="1" applyFill="1" applyBorder="1" applyAlignment="1" applyProtection="1">
      <alignment horizontal="center" vertical="center"/>
      <protection locked="0"/>
    </xf>
    <xf numFmtId="168" fontId="9" fillId="7" borderId="6" xfId="3" applyNumberFormat="1" applyFont="1" applyFill="1" applyBorder="1" applyAlignment="1" applyProtection="1">
      <alignment horizontal="center" vertical="center"/>
      <protection locked="0"/>
    </xf>
    <xf numFmtId="167" fontId="9" fillId="3" borderId="6" xfId="1" applyNumberFormat="1" applyFont="1" applyFill="1" applyBorder="1" applyAlignment="1">
      <alignment horizontal="center" vertical="center"/>
    </xf>
    <xf numFmtId="166" fontId="9" fillId="3" borderId="6" xfId="1" applyNumberFormat="1" applyFont="1" applyFill="1" applyBorder="1" applyAlignment="1">
      <alignment horizontal="center" vertical="center"/>
    </xf>
    <xf numFmtId="167" fontId="9" fillId="6" borderId="6" xfId="1" applyNumberFormat="1" applyFont="1" applyFill="1" applyBorder="1" applyAlignment="1" applyProtection="1">
      <alignment horizontal="center" vertical="center"/>
      <protection locked="0"/>
    </xf>
    <xf numFmtId="167" fontId="9" fillId="0" borderId="6" xfId="1" applyNumberFormat="1" applyFont="1" applyBorder="1" applyAlignment="1">
      <alignment horizontal="center" vertical="center"/>
    </xf>
    <xf numFmtId="168" fontId="9" fillId="10" borderId="6" xfId="3" applyNumberFormat="1" applyFont="1" applyFill="1" applyBorder="1" applyAlignment="1" applyProtection="1">
      <alignment horizontal="center" vertical="center"/>
      <protection locked="0"/>
    </xf>
    <xf numFmtId="168" fontId="4" fillId="0" borderId="6" xfId="3" applyNumberFormat="1" applyFont="1" applyBorder="1" applyAlignment="1">
      <alignment horizontal="center" vertical="center" wrapText="1"/>
    </xf>
    <xf numFmtId="168" fontId="4" fillId="7" borderId="6" xfId="3" applyNumberFormat="1" applyFont="1" applyFill="1" applyBorder="1" applyAlignment="1" applyProtection="1">
      <alignment horizontal="center" vertical="center"/>
      <protection locked="0"/>
    </xf>
    <xf numFmtId="0" fontId="13" fillId="9" borderId="6" xfId="1" applyFont="1" applyFill="1" applyBorder="1" applyAlignment="1">
      <alignment horizontal="left" vertical="center" wrapText="1"/>
    </xf>
    <xf numFmtId="167" fontId="13" fillId="9" borderId="6" xfId="1" applyNumberFormat="1" applyFont="1" applyFill="1" applyBorder="1" applyAlignment="1">
      <alignment horizontal="center" vertical="center"/>
    </xf>
    <xf numFmtId="166" fontId="4" fillId="0" borderId="6" xfId="1" applyNumberFormat="1" applyFont="1" applyBorder="1" applyAlignment="1">
      <alignment horizontal="center" vertical="center"/>
    </xf>
    <xf numFmtId="168" fontId="4" fillId="0" borderId="6" xfId="3" applyNumberFormat="1" applyFont="1" applyBorder="1" applyAlignment="1">
      <alignment horizontal="center" vertical="center"/>
    </xf>
    <xf numFmtId="168" fontId="13" fillId="9" borderId="6" xfId="3" applyNumberFormat="1" applyFont="1" applyFill="1" applyBorder="1" applyAlignment="1">
      <alignment horizontal="center" vertical="center" wrapText="1"/>
    </xf>
    <xf numFmtId="168" fontId="13" fillId="9" borderId="6" xfId="3" applyNumberFormat="1" applyFont="1" applyFill="1" applyBorder="1" applyAlignment="1">
      <alignment horizontal="center" vertical="center"/>
    </xf>
    <xf numFmtId="167" fontId="9" fillId="9" borderId="6" xfId="1" applyNumberFormat="1" applyFont="1" applyFill="1" applyBorder="1" applyAlignment="1">
      <alignment horizontal="center" vertical="center"/>
    </xf>
    <xf numFmtId="167" fontId="4" fillId="6" borderId="6" xfId="1" applyNumberFormat="1" applyFont="1" applyFill="1" applyBorder="1" applyAlignment="1" applyProtection="1">
      <alignment horizontal="center" vertical="center"/>
      <protection locked="0"/>
    </xf>
    <xf numFmtId="0" fontId="13" fillId="8" borderId="6" xfId="1" applyFont="1" applyFill="1" applyBorder="1" applyAlignment="1">
      <alignment horizontal="left" vertical="center" wrapText="1"/>
    </xf>
    <xf numFmtId="167" fontId="9" fillId="8" borderId="6" xfId="1" applyNumberFormat="1" applyFont="1" applyFill="1" applyBorder="1" applyAlignment="1" applyProtection="1">
      <alignment horizontal="center" vertical="center"/>
      <protection locked="0"/>
    </xf>
    <xf numFmtId="166" fontId="9" fillId="8" borderId="6" xfId="1" applyNumberFormat="1" applyFont="1" applyFill="1" applyBorder="1" applyAlignment="1">
      <alignment horizontal="center" vertical="center"/>
    </xf>
    <xf numFmtId="0" fontId="13" fillId="0" borderId="6" xfId="1" applyFont="1" applyBorder="1" applyAlignment="1">
      <alignment horizontal="left" vertical="center" wrapText="1"/>
    </xf>
    <xf numFmtId="167" fontId="9" fillId="0" borderId="6" xfId="1" applyNumberFormat="1" applyFont="1" applyBorder="1" applyAlignment="1" applyProtection="1">
      <alignment horizontal="center" vertical="center"/>
      <protection locked="0"/>
    </xf>
    <xf numFmtId="167" fontId="9" fillId="7" borderId="6" xfId="1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vertical="center" wrapText="1"/>
    </xf>
    <xf numFmtId="167" fontId="4" fillId="7" borderId="6" xfId="1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 wrapText="1"/>
    </xf>
    <xf numFmtId="167" fontId="4" fillId="0" borderId="6" xfId="1" applyNumberFormat="1" applyFont="1" applyBorder="1" applyAlignment="1" applyProtection="1">
      <alignment horizontal="center" vertical="center"/>
      <protection locked="0"/>
    </xf>
    <xf numFmtId="166" fontId="21" fillId="3" borderId="6" xfId="1" applyNumberFormat="1" applyFont="1" applyFill="1" applyBorder="1" applyAlignment="1">
      <alignment horizontal="center" vertical="center"/>
    </xf>
    <xf numFmtId="0" fontId="25" fillId="0" borderId="6" xfId="1" applyFont="1" applyBorder="1" applyAlignment="1">
      <alignment horizontal="left" vertical="center" wrapText="1"/>
    </xf>
    <xf numFmtId="167" fontId="9" fillId="0" borderId="6" xfId="1" applyNumberFormat="1" applyFont="1" applyBorder="1" applyAlignment="1">
      <alignment horizontal="center" vertical="center" wrapText="1"/>
    </xf>
    <xf numFmtId="167" fontId="9" fillId="7" borderId="6" xfId="1" applyNumberFormat="1" applyFont="1" applyFill="1" applyBorder="1" applyAlignment="1">
      <alignment horizontal="center" vertical="center" wrapText="1"/>
    </xf>
    <xf numFmtId="166" fontId="13" fillId="3" borderId="6" xfId="1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167" fontId="4" fillId="0" borderId="6" xfId="0" applyNumberFormat="1" applyFont="1" applyBorder="1" applyAlignment="1">
      <alignment horizontal="center" vertical="center" wrapText="1"/>
    </xf>
    <xf numFmtId="168" fontId="4" fillId="0" borderId="6" xfId="3" applyNumberFormat="1" applyFont="1" applyBorder="1" applyAlignment="1" applyProtection="1">
      <alignment horizontal="center" vertical="center" wrapText="1"/>
      <protection locked="0"/>
    </xf>
    <xf numFmtId="165" fontId="4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justify" vertical="center" wrapText="1"/>
    </xf>
    <xf numFmtId="0" fontId="9" fillId="8" borderId="6" xfId="1" applyFont="1" applyFill="1" applyBorder="1" applyAlignment="1">
      <alignment horizontal="center" vertical="center"/>
    </xf>
    <xf numFmtId="167" fontId="9" fillId="8" borderId="6" xfId="1" applyNumberFormat="1" applyFont="1" applyFill="1" applyBorder="1" applyAlignment="1" applyProtection="1">
      <alignment horizontal="right" vertical="center"/>
      <protection locked="0"/>
    </xf>
    <xf numFmtId="166" fontId="9" fillId="8" borderId="6" xfId="1" applyNumberFormat="1" applyFont="1" applyFill="1" applyBorder="1" applyAlignment="1">
      <alignment horizontal="right" vertical="center"/>
    </xf>
    <xf numFmtId="168" fontId="4" fillId="6" borderId="6" xfId="3" applyNumberFormat="1" applyFont="1" applyFill="1" applyBorder="1" applyAlignment="1" applyProtection="1">
      <alignment horizontal="center" vertical="center"/>
      <protection locked="0"/>
    </xf>
    <xf numFmtId="168" fontId="22" fillId="0" borderId="6" xfId="3" applyNumberFormat="1" applyFont="1" applyBorder="1" applyAlignment="1">
      <alignment horizontal="center" vertical="center" wrapText="1"/>
    </xf>
    <xf numFmtId="168" fontId="22" fillId="6" borderId="6" xfId="3" applyNumberFormat="1" applyFont="1" applyFill="1" applyBorder="1" applyAlignment="1">
      <alignment horizontal="center" vertical="center"/>
    </xf>
    <xf numFmtId="168" fontId="21" fillId="0" borderId="6" xfId="3" applyNumberFormat="1" applyFont="1" applyFill="1" applyBorder="1" applyAlignment="1">
      <alignment horizontal="center" vertical="center" wrapText="1"/>
    </xf>
    <xf numFmtId="0" fontId="13" fillId="4" borderId="6" xfId="1" applyFont="1" applyFill="1" applyBorder="1" applyAlignment="1">
      <alignment horizontal="left" vertical="center" wrapText="1"/>
    </xf>
    <xf numFmtId="167" fontId="9" fillId="4" borderId="6" xfId="1" applyNumberFormat="1" applyFont="1" applyFill="1" applyBorder="1" applyAlignment="1" applyProtection="1">
      <alignment horizontal="center" vertical="center"/>
      <protection locked="0"/>
    </xf>
    <xf numFmtId="166" fontId="9" fillId="0" borderId="6" xfId="1" applyNumberFormat="1" applyFont="1" applyBorder="1" applyAlignment="1">
      <alignment horizontal="center" vertical="center"/>
    </xf>
    <xf numFmtId="166" fontId="9" fillId="4" borderId="6" xfId="1" applyNumberFormat="1" applyFont="1" applyFill="1" applyBorder="1" applyAlignment="1">
      <alignment horizontal="center" vertical="center"/>
    </xf>
    <xf numFmtId="165" fontId="21" fillId="5" borderId="6" xfId="1" applyNumberFormat="1" applyFont="1" applyFill="1" applyBorder="1" applyAlignment="1">
      <alignment horizontal="center" vertical="center" wrapText="1"/>
    </xf>
    <xf numFmtId="167" fontId="15" fillId="6" borderId="6" xfId="1" applyNumberFormat="1" applyFont="1" applyFill="1" applyBorder="1" applyAlignment="1" applyProtection="1">
      <alignment horizontal="center" vertical="center"/>
      <protection locked="0"/>
    </xf>
    <xf numFmtId="167" fontId="4" fillId="5" borderId="6" xfId="1" applyNumberFormat="1" applyFont="1" applyFill="1" applyBorder="1" applyAlignment="1" applyProtection="1">
      <alignment horizontal="center" vertical="center"/>
      <protection locked="0"/>
    </xf>
    <xf numFmtId="168" fontId="4" fillId="0" borderId="6" xfId="3" applyNumberFormat="1" applyFont="1" applyFill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167" fontId="15" fillId="3" borderId="6" xfId="1" applyNumberFormat="1" applyFont="1" applyFill="1" applyBorder="1" applyAlignment="1">
      <alignment horizontal="center" vertical="center"/>
    </xf>
    <xf numFmtId="166" fontId="15" fillId="3" borderId="6" xfId="1" applyNumberFormat="1" applyFont="1" applyFill="1" applyBorder="1" applyAlignment="1">
      <alignment horizontal="center" vertical="center"/>
    </xf>
    <xf numFmtId="167" fontId="15" fillId="0" borderId="6" xfId="1" applyNumberFormat="1" applyFont="1" applyBorder="1" applyAlignment="1">
      <alignment horizontal="center" vertical="center"/>
    </xf>
    <xf numFmtId="0" fontId="15" fillId="8" borderId="6" xfId="1" applyFont="1" applyFill="1" applyBorder="1" applyAlignment="1">
      <alignment horizontal="center" vertical="center"/>
    </xf>
    <xf numFmtId="167" fontId="14" fillId="8" borderId="6" xfId="1" applyNumberFormat="1" applyFont="1" applyFill="1" applyBorder="1" applyAlignment="1" applyProtection="1">
      <alignment horizontal="right" vertical="center"/>
      <protection locked="0"/>
    </xf>
    <xf numFmtId="166" fontId="14" fillId="8" borderId="6" xfId="1" applyNumberFormat="1" applyFont="1" applyFill="1" applyBorder="1" applyAlignment="1">
      <alignment horizontal="right" vertical="center"/>
    </xf>
    <xf numFmtId="167" fontId="14" fillId="5" borderId="6" xfId="1" applyNumberFormat="1" applyFont="1" applyFill="1" applyBorder="1" applyAlignment="1" applyProtection="1">
      <alignment horizontal="right" vertical="center"/>
      <protection locked="0"/>
    </xf>
    <xf numFmtId="167" fontId="14" fillId="11" borderId="6" xfId="1" applyNumberFormat="1" applyFont="1" applyFill="1" applyBorder="1" applyAlignment="1" applyProtection="1">
      <alignment horizontal="right" vertical="center"/>
      <protection locked="0"/>
    </xf>
    <xf numFmtId="167" fontId="15" fillId="5" borderId="6" xfId="1" applyNumberFormat="1" applyFont="1" applyFill="1" applyBorder="1" applyAlignment="1" applyProtection="1">
      <alignment horizontal="right" vertical="center"/>
      <protection locked="0"/>
    </xf>
    <xf numFmtId="167" fontId="15" fillId="11" borderId="6" xfId="1" applyNumberFormat="1" applyFont="1" applyFill="1" applyBorder="1" applyAlignment="1" applyProtection="1">
      <alignment horizontal="right" vertical="center"/>
      <protection locked="0"/>
    </xf>
    <xf numFmtId="0" fontId="16" fillId="8" borderId="6" xfId="1" applyFont="1" applyFill="1" applyBorder="1" applyAlignment="1">
      <alignment vertical="center"/>
    </xf>
    <xf numFmtId="0" fontId="9" fillId="8" borderId="6" xfId="1" applyFont="1" applyFill="1" applyBorder="1" applyAlignment="1">
      <alignment horizontal="left" vertical="center"/>
    </xf>
    <xf numFmtId="167" fontId="14" fillId="8" borderId="6" xfId="1" applyNumberFormat="1" applyFont="1" applyFill="1" applyBorder="1" applyAlignment="1">
      <alignment horizontal="right" vertical="center"/>
    </xf>
    <xf numFmtId="4" fontId="4" fillId="0" borderId="6" xfId="0" applyNumberFormat="1" applyFont="1" applyBorder="1" applyAlignment="1">
      <alignment horizontal="justify" vertical="center" wrapText="1"/>
    </xf>
    <xf numFmtId="168" fontId="22" fillId="7" borderId="6" xfId="3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justify" vertical="top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justify" vertical="center"/>
    </xf>
    <xf numFmtId="0" fontId="9" fillId="0" borderId="6" xfId="0" applyFont="1" applyBorder="1" applyAlignment="1">
      <alignment horizontal="justify" vertical="center" wrapText="1"/>
    </xf>
    <xf numFmtId="167" fontId="4" fillId="10" borderId="6" xfId="1" applyNumberFormat="1" applyFont="1" applyFill="1" applyBorder="1" applyAlignment="1" applyProtection="1">
      <alignment horizontal="center" vertical="center"/>
      <protection locked="0"/>
    </xf>
    <xf numFmtId="167" fontId="9" fillId="12" borderId="6" xfId="1" applyNumberFormat="1" applyFont="1" applyFill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167" fontId="4" fillId="11" borderId="6" xfId="1" applyNumberFormat="1" applyFont="1" applyFill="1" applyBorder="1" applyAlignment="1" applyProtection="1">
      <alignment horizontal="right" vertical="center"/>
      <protection locked="0"/>
    </xf>
    <xf numFmtId="0" fontId="4" fillId="0" borderId="6" xfId="0" applyFont="1" applyBorder="1" applyAlignment="1">
      <alignment horizontal="justify" vertical="distributed" wrapText="1"/>
    </xf>
    <xf numFmtId="0" fontId="31" fillId="0" borderId="6" xfId="0" applyFont="1" applyBorder="1" applyAlignment="1">
      <alignment horizontal="justify" vertical="top" wrapText="1"/>
    </xf>
    <xf numFmtId="0" fontId="29" fillId="0" borderId="6" xfId="1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4" fillId="0" borderId="0" xfId="1" applyFont="1"/>
    <xf numFmtId="0" fontId="0" fillId="0" borderId="0" xfId="0"/>
    <xf numFmtId="0" fontId="9" fillId="5" borderId="0" xfId="1" applyFont="1" applyFill="1" applyAlignment="1">
      <alignment horizontal="right"/>
    </xf>
    <xf numFmtId="0" fontId="9" fillId="0" borderId="0" xfId="1" applyFont="1" applyAlignment="1">
      <alignment horizontal="center"/>
    </xf>
    <xf numFmtId="0" fontId="9" fillId="0" borderId="0" xfId="1" applyFont="1" applyAlignment="1" applyProtection="1">
      <alignment horizontal="center"/>
      <protection locked="0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/>
    </xf>
    <xf numFmtId="0" fontId="18" fillId="0" borderId="8" xfId="1" applyFont="1" applyBorder="1" applyAlignment="1">
      <alignment vertical="center"/>
    </xf>
    <xf numFmtId="0" fontId="28" fillId="0" borderId="5" xfId="1" applyFont="1" applyBorder="1" applyAlignment="1">
      <alignment horizontal="center" vertical="center" wrapText="1"/>
    </xf>
    <xf numFmtId="0" fontId="28" fillId="0" borderId="8" xfId="1" applyFont="1" applyBorder="1" applyAlignment="1">
      <alignment horizontal="center" vertical="center" wrapText="1"/>
    </xf>
    <xf numFmtId="0" fontId="28" fillId="7" borderId="5" xfId="1" applyFont="1" applyFill="1" applyBorder="1" applyAlignment="1" applyProtection="1">
      <alignment horizontal="center" vertical="center" wrapText="1"/>
      <protection locked="0"/>
    </xf>
    <xf numFmtId="0" fontId="28" fillId="7" borderId="8" xfId="1" applyFont="1" applyFill="1" applyBorder="1" applyAlignment="1">
      <alignment vertical="center" wrapText="1"/>
    </xf>
    <xf numFmtId="0" fontId="28" fillId="0" borderId="11" xfId="1" applyFont="1" applyBorder="1" applyAlignment="1">
      <alignment horizontal="center" vertical="center" wrapText="1"/>
    </xf>
    <xf numFmtId="0" fontId="28" fillId="6" borderId="5" xfId="1" applyFont="1" applyFill="1" applyBorder="1" applyAlignment="1" applyProtection="1">
      <alignment horizontal="center" vertical="center" wrapText="1"/>
      <protection locked="0"/>
    </xf>
    <xf numFmtId="0" fontId="28" fillId="6" borderId="8" xfId="1" applyFont="1" applyFill="1" applyBorder="1" applyAlignment="1">
      <alignment vertical="center" wrapText="1"/>
    </xf>
    <xf numFmtId="0" fontId="28" fillId="0" borderId="7" xfId="1" applyFont="1" applyBorder="1" applyAlignment="1">
      <alignment horizontal="center" vertical="center" wrapText="1"/>
    </xf>
  </cellXfs>
  <cellStyles count="4">
    <cellStyle name="Відсотковий" xfId="2" builtinId="5"/>
    <cellStyle name="Звичайний" xfId="0" builtinId="0"/>
    <cellStyle name="Обычный 2" xfId="1" xr:uid="{00000000-0005-0000-0000-000001000000}"/>
    <cellStyle name="Фінансовий" xfId="3" builtinId="3"/>
  </cellStyles>
  <dxfs count="11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E2EAEC"/>
      <color rgb="FFE1EBED"/>
      <color rgb="FFE2EBEC"/>
      <color rgb="FFDFEDEF"/>
      <color rgb="FFCCCC00"/>
      <color rgb="FFE1ECED"/>
      <color rgb="FF99CC00"/>
      <color rgb="FFE4E9EA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A1:K118"/>
  <sheetViews>
    <sheetView tabSelected="1" view="pageBreakPreview" zoomScale="80" zoomScaleNormal="100" zoomScaleSheetLayoutView="80" workbookViewId="0">
      <pane xSplit="2" ySplit="7" topLeftCell="C92" activePane="bottomRight" state="frozen"/>
      <selection pane="topRight" activeCell="C1" sqref="C1"/>
      <selection pane="bottomLeft" activeCell="A8" sqref="A8"/>
      <selection pane="bottomRight" activeCell="B109" sqref="B109:K109"/>
    </sheetView>
  </sheetViews>
  <sheetFormatPr defaultRowHeight="15" x14ac:dyDescent="0.25"/>
  <cols>
    <col min="1" max="1" width="16.7109375" customWidth="1"/>
    <col min="2" max="2" width="126.85546875" customWidth="1"/>
    <col min="3" max="3" width="19.7109375" customWidth="1"/>
    <col min="4" max="6" width="19.85546875" customWidth="1"/>
    <col min="7" max="7" width="18" customWidth="1"/>
    <col min="8" max="8" width="17.140625" customWidth="1"/>
    <col min="9" max="9" width="19.7109375" customWidth="1"/>
    <col min="10" max="10" width="18.7109375" customWidth="1"/>
    <col min="11" max="11" width="17.5703125" customWidth="1"/>
    <col min="14" max="14" width="9.140625" customWidth="1"/>
  </cols>
  <sheetData>
    <row r="1" spans="1:11" ht="20.25" x14ac:dyDescent="0.3">
      <c r="A1" s="153" t="s">
        <v>73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1" ht="20.25" x14ac:dyDescent="0.3">
      <c r="A2" s="153" t="s">
        <v>83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</row>
    <row r="3" spans="1:11" ht="20.25" x14ac:dyDescent="0.3">
      <c r="A3" s="154" t="s">
        <v>105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</row>
    <row r="4" spans="1:11" ht="5.45" customHeight="1" thickBot="1" x14ac:dyDescent="0.3">
      <c r="A4" s="2"/>
      <c r="B4" s="2"/>
      <c r="C4" s="2"/>
      <c r="D4" s="2"/>
      <c r="E4" s="2"/>
      <c r="F4" s="2"/>
      <c r="G4" s="2"/>
      <c r="H4" s="2"/>
      <c r="I4" s="2"/>
      <c r="J4" s="7"/>
      <c r="K4" s="2"/>
    </row>
    <row r="5" spans="1:11" ht="84.75" customHeight="1" x14ac:dyDescent="0.25">
      <c r="A5" s="155" t="s">
        <v>38</v>
      </c>
      <c r="B5" s="157" t="s">
        <v>39</v>
      </c>
      <c r="C5" s="159" t="s">
        <v>89</v>
      </c>
      <c r="D5" s="159" t="s">
        <v>90</v>
      </c>
      <c r="E5" s="159" t="s">
        <v>106</v>
      </c>
      <c r="F5" s="161" t="s">
        <v>107</v>
      </c>
      <c r="G5" s="163" t="s">
        <v>0</v>
      </c>
      <c r="H5" s="163"/>
      <c r="I5" s="164" t="s">
        <v>108</v>
      </c>
      <c r="J5" s="163" t="s">
        <v>91</v>
      </c>
      <c r="K5" s="166"/>
    </row>
    <row r="6" spans="1:11" ht="22.5" customHeight="1" x14ac:dyDescent="0.25">
      <c r="A6" s="156"/>
      <c r="B6" s="158"/>
      <c r="C6" s="160"/>
      <c r="D6" s="160"/>
      <c r="E6" s="160"/>
      <c r="F6" s="162"/>
      <c r="G6" s="38" t="s">
        <v>1</v>
      </c>
      <c r="H6" s="39" t="s">
        <v>2</v>
      </c>
      <c r="I6" s="165"/>
      <c r="J6" s="38" t="s">
        <v>1</v>
      </c>
      <c r="K6" s="40" t="s">
        <v>2</v>
      </c>
    </row>
    <row r="7" spans="1:11" ht="11.45" customHeight="1" x14ac:dyDescent="0.25">
      <c r="A7" s="12">
        <v>1</v>
      </c>
      <c r="B7" s="13">
        <v>2</v>
      </c>
      <c r="C7" s="14">
        <v>3</v>
      </c>
      <c r="D7" s="15">
        <v>4</v>
      </c>
      <c r="E7" s="15">
        <v>5</v>
      </c>
      <c r="F7" s="37">
        <v>6</v>
      </c>
      <c r="G7" s="16">
        <v>7</v>
      </c>
      <c r="H7" s="17">
        <v>8</v>
      </c>
      <c r="I7" s="20">
        <v>9</v>
      </c>
      <c r="J7" s="18">
        <v>10</v>
      </c>
      <c r="K7" s="19">
        <v>11</v>
      </c>
    </row>
    <row r="8" spans="1:11" ht="22.5" x14ac:dyDescent="0.25">
      <c r="A8" s="46">
        <v>10000000</v>
      </c>
      <c r="B8" s="57" t="s">
        <v>3</v>
      </c>
      <c r="C8" s="58">
        <f>SUM(C9:C12,C13)</f>
        <v>637816.9</v>
      </c>
      <c r="D8" s="58">
        <f>SUM(D9:D12,D13)</f>
        <v>765761.09999999986</v>
      </c>
      <c r="E8" s="58">
        <f>SUM(E9:E12,E13)</f>
        <v>668986.49999999988</v>
      </c>
      <c r="F8" s="58">
        <f>SUM(F9:F12,F13)</f>
        <v>731921.652</v>
      </c>
      <c r="G8" s="58">
        <f>SUM(G9:G12,G13)</f>
        <v>62935.152000000089</v>
      </c>
      <c r="H8" s="59">
        <f>SUM(F8/E8)</f>
        <v>1.0940753692339085</v>
      </c>
      <c r="I8" s="58">
        <f>SUM(I9:I12,I13)</f>
        <v>516254.234</v>
      </c>
      <c r="J8" s="58">
        <f>SUM(J9:J13)</f>
        <v>215667.41800000003</v>
      </c>
      <c r="K8" s="59">
        <f>SUM(F8/I8)*100%</f>
        <v>1.4177542842195847</v>
      </c>
    </row>
    <row r="9" spans="1:11" ht="20.25" x14ac:dyDescent="0.25">
      <c r="A9" s="47">
        <v>11010000</v>
      </c>
      <c r="B9" s="60" t="s">
        <v>4</v>
      </c>
      <c r="C9" s="61">
        <v>497066.5</v>
      </c>
      <c r="D9" s="61">
        <v>618666.5</v>
      </c>
      <c r="E9" s="61">
        <v>543511.69999999995</v>
      </c>
      <c r="F9" s="62">
        <v>585053.67500000005</v>
      </c>
      <c r="G9" s="63">
        <f>SUM(F9-E9)</f>
        <v>41541.975000000093</v>
      </c>
      <c r="H9" s="64">
        <f>SUM(F9/E9)</f>
        <v>1.0764325312592169</v>
      </c>
      <c r="I9" s="62">
        <v>389375.348</v>
      </c>
      <c r="J9" s="65">
        <f>SUM(F9-I9)</f>
        <v>195678.32700000005</v>
      </c>
      <c r="K9" s="64">
        <f>SUM(F9/I9)*100%</f>
        <v>1.5025442108882558</v>
      </c>
    </row>
    <row r="10" spans="1:11" ht="20.25" x14ac:dyDescent="0.25">
      <c r="A10" s="47">
        <v>11020000</v>
      </c>
      <c r="B10" s="23" t="s">
        <v>5</v>
      </c>
      <c r="C10" s="61">
        <v>600.6</v>
      </c>
      <c r="D10" s="61">
        <v>600.6</v>
      </c>
      <c r="E10" s="61">
        <v>457.4</v>
      </c>
      <c r="F10" s="62">
        <v>209.64599999999999</v>
      </c>
      <c r="G10" s="63">
        <f t="shared" ref="G10:G12" si="0">SUM(F10-E10)</f>
        <v>-247.75399999999999</v>
      </c>
      <c r="H10" s="66">
        <f t="shared" ref="H10:H12" si="1">SUM(F10/E10)</f>
        <v>0.45834280717096632</v>
      </c>
      <c r="I10" s="62">
        <v>1172.4480000000001</v>
      </c>
      <c r="J10" s="65">
        <f t="shared" ref="J10:J19" si="2">SUM(F10-I10)</f>
        <v>-962.80200000000013</v>
      </c>
      <c r="K10" s="64">
        <f t="shared" ref="K10:K37" si="3">SUM(F10/I10)*100%</f>
        <v>0.17881048882338491</v>
      </c>
    </row>
    <row r="11" spans="1:11" ht="20.25" x14ac:dyDescent="0.25">
      <c r="A11" s="47">
        <v>13000000</v>
      </c>
      <c r="B11" s="23" t="s">
        <v>69</v>
      </c>
      <c r="C11" s="61">
        <v>993.2</v>
      </c>
      <c r="D11" s="61">
        <v>993.2</v>
      </c>
      <c r="E11" s="61">
        <v>692.5</v>
      </c>
      <c r="F11" s="62">
        <v>1182.4849999999999</v>
      </c>
      <c r="G11" s="63">
        <f t="shared" si="0"/>
        <v>489.9849999999999</v>
      </c>
      <c r="H11" s="64">
        <f t="shared" si="1"/>
        <v>1.7075595667870034</v>
      </c>
      <c r="I11" s="62">
        <v>842.88900000000001</v>
      </c>
      <c r="J11" s="65">
        <f t="shared" si="2"/>
        <v>339.59599999999989</v>
      </c>
      <c r="K11" s="64">
        <f t="shared" si="3"/>
        <v>1.4028952803987238</v>
      </c>
    </row>
    <row r="12" spans="1:11" ht="20.25" x14ac:dyDescent="0.25">
      <c r="A12" s="47">
        <v>14000000</v>
      </c>
      <c r="B12" s="67" t="s">
        <v>75</v>
      </c>
      <c r="C12" s="61">
        <v>22200</v>
      </c>
      <c r="D12" s="61">
        <v>24400</v>
      </c>
      <c r="E12" s="61">
        <v>20693.7</v>
      </c>
      <c r="F12" s="62">
        <v>25608.799999999999</v>
      </c>
      <c r="G12" s="63">
        <f t="shared" si="0"/>
        <v>4915.0999999999985</v>
      </c>
      <c r="H12" s="64">
        <f t="shared" si="1"/>
        <v>1.237516732145532</v>
      </c>
      <c r="I12" s="62">
        <v>19046.276999999998</v>
      </c>
      <c r="J12" s="65">
        <f t="shared" si="2"/>
        <v>6562.523000000001</v>
      </c>
      <c r="K12" s="64">
        <f t="shared" si="3"/>
        <v>1.3445567341060933</v>
      </c>
    </row>
    <row r="13" spans="1:11" ht="20.25" x14ac:dyDescent="0.25">
      <c r="A13" s="48">
        <v>18000000</v>
      </c>
      <c r="B13" s="68" t="s">
        <v>6</v>
      </c>
      <c r="C13" s="69">
        <f>SUM(C18:C19,C14)</f>
        <v>116956.6</v>
      </c>
      <c r="D13" s="69">
        <f>SUM(D18:D19,D14)</f>
        <v>121100.79999999999</v>
      </c>
      <c r="E13" s="69">
        <f>SUM(E18:E19,E14)</f>
        <v>103631.2</v>
      </c>
      <c r="F13" s="70">
        <f t="shared" ref="F13" si="4">SUM(F18:F19,F14)</f>
        <v>119867.046</v>
      </c>
      <c r="G13" s="71">
        <f>SUM(G18:G19,G14)</f>
        <v>16235.846000000001</v>
      </c>
      <c r="H13" s="72">
        <f t="shared" ref="H13:H19" si="5">SUM(F13/E13)</f>
        <v>1.1566694779178472</v>
      </c>
      <c r="I13" s="73">
        <f>SUM(I18:I19,I14)</f>
        <v>105817.272</v>
      </c>
      <c r="J13" s="74">
        <f t="shared" si="2"/>
        <v>14049.774000000005</v>
      </c>
      <c r="K13" s="72">
        <f t="shared" si="3"/>
        <v>1.1327739199324662</v>
      </c>
    </row>
    <row r="14" spans="1:11" ht="20.25" x14ac:dyDescent="0.25">
      <c r="A14" s="48">
        <v>18010000</v>
      </c>
      <c r="B14" s="31" t="s">
        <v>7</v>
      </c>
      <c r="C14" s="69">
        <f t="shared" ref="C14:D14" si="6">SUM(C15:C17)</f>
        <v>70097.2</v>
      </c>
      <c r="D14" s="69">
        <f t="shared" si="6"/>
        <v>73641.399999999994</v>
      </c>
      <c r="E14" s="69">
        <f>SUM(E15:E17)</f>
        <v>62901.799999999996</v>
      </c>
      <c r="F14" s="75">
        <f t="shared" ref="F14" si="7">SUM(F15:F17)</f>
        <v>71024.79800000001</v>
      </c>
      <c r="G14" s="71">
        <f>SUM(G15:G17)</f>
        <v>8122.9980000000032</v>
      </c>
      <c r="H14" s="72">
        <f t="shared" si="5"/>
        <v>1.1291377671227216</v>
      </c>
      <c r="I14" s="73">
        <f t="shared" ref="I14" si="8">SUM(I15:I17)</f>
        <v>62149.435000000005</v>
      </c>
      <c r="J14" s="74">
        <f t="shared" si="2"/>
        <v>8875.3630000000048</v>
      </c>
      <c r="K14" s="72">
        <f t="shared" si="3"/>
        <v>1.1428068171496653</v>
      </c>
    </row>
    <row r="15" spans="1:11" ht="20.25" x14ac:dyDescent="0.25">
      <c r="A15" s="47"/>
      <c r="B15" s="34" t="s">
        <v>8</v>
      </c>
      <c r="C15" s="76">
        <v>4495.2</v>
      </c>
      <c r="D15" s="76">
        <v>4495.2</v>
      </c>
      <c r="E15" s="76">
        <v>4495.2</v>
      </c>
      <c r="F15" s="77">
        <v>4815.5889999999999</v>
      </c>
      <c r="G15" s="63">
        <f t="shared" ref="G15:G19" si="9">SUM(F15-E15)</f>
        <v>320.38900000000012</v>
      </c>
      <c r="H15" s="64">
        <f t="shared" si="5"/>
        <v>1.0712735807083111</v>
      </c>
      <c r="I15" s="77">
        <v>4074.6370000000002</v>
      </c>
      <c r="J15" s="65">
        <f t="shared" si="2"/>
        <v>740.95199999999977</v>
      </c>
      <c r="K15" s="64">
        <f t="shared" si="3"/>
        <v>1.1818449103564317</v>
      </c>
    </row>
    <row r="16" spans="1:11" ht="20.25" x14ac:dyDescent="0.25">
      <c r="A16" s="47"/>
      <c r="B16" s="34" t="s">
        <v>9</v>
      </c>
      <c r="C16" s="76">
        <v>65602</v>
      </c>
      <c r="D16" s="76">
        <v>69102</v>
      </c>
      <c r="E16" s="76">
        <v>58362.400000000001</v>
      </c>
      <c r="F16" s="77">
        <v>66131.63</v>
      </c>
      <c r="G16" s="63">
        <f t="shared" si="9"/>
        <v>7769.2300000000032</v>
      </c>
      <c r="H16" s="64">
        <f t="shared" si="5"/>
        <v>1.1331204679725304</v>
      </c>
      <c r="I16" s="77">
        <v>57914.381000000001</v>
      </c>
      <c r="J16" s="65">
        <f t="shared" si="2"/>
        <v>8217.2490000000034</v>
      </c>
      <c r="K16" s="64">
        <f t="shared" si="3"/>
        <v>1.1418861577748711</v>
      </c>
    </row>
    <row r="17" spans="1:11" ht="20.25" x14ac:dyDescent="0.25">
      <c r="A17" s="47"/>
      <c r="B17" s="34" t="s">
        <v>10</v>
      </c>
      <c r="C17" s="76">
        <v>0</v>
      </c>
      <c r="D17" s="76">
        <v>44.2</v>
      </c>
      <c r="E17" s="76">
        <v>44.2</v>
      </c>
      <c r="F17" s="77">
        <v>77.578999999999994</v>
      </c>
      <c r="G17" s="63">
        <f t="shared" si="9"/>
        <v>33.378999999999991</v>
      </c>
      <c r="H17" s="64">
        <f t="shared" si="5"/>
        <v>1.755180995475113</v>
      </c>
      <c r="I17" s="77">
        <v>160.417</v>
      </c>
      <c r="J17" s="65">
        <f t="shared" si="2"/>
        <v>-82.838000000000008</v>
      </c>
      <c r="K17" s="64">
        <f t="shared" si="3"/>
        <v>0.48360834574889189</v>
      </c>
    </row>
    <row r="18" spans="1:11" ht="20.25" x14ac:dyDescent="0.25">
      <c r="A18" s="47">
        <v>18030000</v>
      </c>
      <c r="B18" s="34" t="s">
        <v>11</v>
      </c>
      <c r="C18" s="76">
        <v>160</v>
      </c>
      <c r="D18" s="76">
        <v>160</v>
      </c>
      <c r="E18" s="76">
        <v>120</v>
      </c>
      <c r="F18" s="77">
        <v>149.32</v>
      </c>
      <c r="G18" s="63">
        <f t="shared" si="9"/>
        <v>29.319999999999993</v>
      </c>
      <c r="H18" s="64">
        <f t="shared" si="5"/>
        <v>1.2443333333333333</v>
      </c>
      <c r="I18" s="77">
        <v>109.209</v>
      </c>
      <c r="J18" s="65">
        <f t="shared" si="2"/>
        <v>40.11099999999999</v>
      </c>
      <c r="K18" s="64">
        <f t="shared" si="3"/>
        <v>1.3672865789449586</v>
      </c>
    </row>
    <row r="19" spans="1:11" ht="20.25" x14ac:dyDescent="0.25">
      <c r="A19" s="47">
        <v>18050000</v>
      </c>
      <c r="B19" s="34" t="s">
        <v>12</v>
      </c>
      <c r="C19" s="61">
        <v>46699.4</v>
      </c>
      <c r="D19" s="61">
        <v>47299.4</v>
      </c>
      <c r="E19" s="61">
        <v>40609.4</v>
      </c>
      <c r="F19" s="62">
        <v>48692.928</v>
      </c>
      <c r="G19" s="63">
        <f t="shared" si="9"/>
        <v>8083.5279999999984</v>
      </c>
      <c r="H19" s="64">
        <f t="shared" si="5"/>
        <v>1.1990555881150669</v>
      </c>
      <c r="I19" s="62">
        <v>43558.627999999997</v>
      </c>
      <c r="J19" s="65">
        <f t="shared" si="2"/>
        <v>5134.3000000000029</v>
      </c>
      <c r="K19" s="64">
        <f t="shared" si="3"/>
        <v>1.1178710220165797</v>
      </c>
    </row>
    <row r="20" spans="1:11" ht="20.25" x14ac:dyDescent="0.25">
      <c r="A20" s="46">
        <v>20000000</v>
      </c>
      <c r="B20" s="78" t="s">
        <v>14</v>
      </c>
      <c r="C20" s="79">
        <f>SUM(C21:C37)</f>
        <v>4484.3999999999996</v>
      </c>
      <c r="D20" s="79">
        <f>SUM(D21:D37)</f>
        <v>5821.7</v>
      </c>
      <c r="E20" s="79">
        <f>SUM(E21:E37)</f>
        <v>5046.5</v>
      </c>
      <c r="F20" s="79">
        <f>SUM(F21:F37)</f>
        <v>6020.3010000000004</v>
      </c>
      <c r="G20" s="79">
        <f>SUM(G21:G37)</f>
        <v>973.80100000000016</v>
      </c>
      <c r="H20" s="59">
        <f>SUM(F20/E20)</f>
        <v>1.1929656197364511</v>
      </c>
      <c r="I20" s="79">
        <f>SUM(I21:I37)</f>
        <v>5962.0819999999994</v>
      </c>
      <c r="J20" s="79">
        <f>SUM(J21:J37)</f>
        <v>58.219000000000278</v>
      </c>
      <c r="K20" s="59">
        <f>SUM(F20/I20)*100%</f>
        <v>1.0097648774371102</v>
      </c>
    </row>
    <row r="21" spans="1:11" ht="42" customHeight="1" x14ac:dyDescent="0.25">
      <c r="A21" s="47">
        <v>21010300</v>
      </c>
      <c r="B21" s="21" t="s">
        <v>53</v>
      </c>
      <c r="C21" s="61">
        <v>441</v>
      </c>
      <c r="D21" s="61">
        <v>441</v>
      </c>
      <c r="E21" s="61">
        <v>331.5</v>
      </c>
      <c r="F21" s="62">
        <v>213.023</v>
      </c>
      <c r="G21" s="63">
        <f t="shared" ref="G21:G22" si="10">SUM(F21-E21)</f>
        <v>-118.477</v>
      </c>
      <c r="H21" s="64">
        <f t="shared" ref="H21:H37" si="11">SUM(F21/E21)</f>
        <v>0.64260331825037709</v>
      </c>
      <c r="I21" s="62">
        <v>360.42599999999999</v>
      </c>
      <c r="J21" s="65">
        <f t="shared" ref="J21:J41" si="12">SUM(F21-I21)</f>
        <v>-147.40299999999999</v>
      </c>
      <c r="K21" s="80">
        <f t="shared" si="3"/>
        <v>0.59103116867262628</v>
      </c>
    </row>
    <row r="22" spans="1:11" ht="20.25" x14ac:dyDescent="0.25">
      <c r="A22" s="47">
        <v>21050000</v>
      </c>
      <c r="B22" s="22" t="s">
        <v>34</v>
      </c>
      <c r="C22" s="61">
        <v>0</v>
      </c>
      <c r="D22" s="61">
        <v>0</v>
      </c>
      <c r="E22" s="61"/>
      <c r="F22" s="62"/>
      <c r="G22" s="63">
        <f t="shared" si="10"/>
        <v>0</v>
      </c>
      <c r="H22" s="64" t="e">
        <f t="shared" si="11"/>
        <v>#DIV/0!</v>
      </c>
      <c r="I22" s="62"/>
      <c r="J22" s="65">
        <f t="shared" si="12"/>
        <v>0</v>
      </c>
      <c r="K22" s="80" t="e">
        <f t="shared" si="3"/>
        <v>#DIV/0!</v>
      </c>
    </row>
    <row r="23" spans="1:11" ht="60" customHeight="1" x14ac:dyDescent="0.25">
      <c r="A23" s="49">
        <v>21080900</v>
      </c>
      <c r="B23" s="30" t="s">
        <v>76</v>
      </c>
      <c r="C23" s="61">
        <v>0</v>
      </c>
      <c r="D23" s="61">
        <v>0</v>
      </c>
      <c r="E23" s="61"/>
      <c r="F23" s="62">
        <v>0.12</v>
      </c>
      <c r="G23" s="63">
        <f t="shared" ref="G23:G36" si="13">SUM(F23-E23)</f>
        <v>0.12</v>
      </c>
      <c r="H23" s="64" t="e">
        <f t="shared" si="11"/>
        <v>#DIV/0!</v>
      </c>
      <c r="I23" s="62">
        <v>0.53</v>
      </c>
      <c r="J23" s="65">
        <f t="shared" si="12"/>
        <v>-0.41000000000000003</v>
      </c>
      <c r="K23" s="80">
        <f t="shared" si="3"/>
        <v>0.22641509433962262</v>
      </c>
    </row>
    <row r="24" spans="1:11" ht="20.25" x14ac:dyDescent="0.25">
      <c r="A24" s="47">
        <v>21081100</v>
      </c>
      <c r="B24" s="23" t="s">
        <v>16</v>
      </c>
      <c r="C24" s="61">
        <v>50</v>
      </c>
      <c r="D24" s="61">
        <v>50</v>
      </c>
      <c r="E24" s="61">
        <v>41.6</v>
      </c>
      <c r="F24" s="62">
        <v>63.534999999999997</v>
      </c>
      <c r="G24" s="63">
        <f t="shared" si="13"/>
        <v>21.934999999999995</v>
      </c>
      <c r="H24" s="64">
        <f t="shared" si="11"/>
        <v>1.5272836538461536</v>
      </c>
      <c r="I24" s="62">
        <v>38.658000000000001</v>
      </c>
      <c r="J24" s="65">
        <f t="shared" si="12"/>
        <v>24.876999999999995</v>
      </c>
      <c r="K24" s="80">
        <f t="shared" si="3"/>
        <v>1.6435149257592216</v>
      </c>
    </row>
    <row r="25" spans="1:11" ht="39" customHeight="1" x14ac:dyDescent="0.25">
      <c r="A25" s="47">
        <v>21081500</v>
      </c>
      <c r="B25" s="24" t="s">
        <v>32</v>
      </c>
      <c r="C25" s="61">
        <v>0</v>
      </c>
      <c r="D25" s="61">
        <v>52</v>
      </c>
      <c r="E25" s="61">
        <v>52</v>
      </c>
      <c r="F25" s="62">
        <v>94.2</v>
      </c>
      <c r="G25" s="63">
        <f t="shared" si="13"/>
        <v>42.2</v>
      </c>
      <c r="H25" s="64">
        <f t="shared" si="11"/>
        <v>1.8115384615384615</v>
      </c>
      <c r="I25" s="62">
        <v>11.9</v>
      </c>
      <c r="J25" s="65">
        <f t="shared" si="12"/>
        <v>82.3</v>
      </c>
      <c r="K25" s="80">
        <f t="shared" si="3"/>
        <v>7.9159663865546221</v>
      </c>
    </row>
    <row r="26" spans="1:11" ht="39" customHeight="1" x14ac:dyDescent="0.25">
      <c r="A26" s="47">
        <v>21081700</v>
      </c>
      <c r="B26" s="22" t="s">
        <v>92</v>
      </c>
      <c r="C26" s="61">
        <v>5.6</v>
      </c>
      <c r="D26" s="61">
        <v>5.6</v>
      </c>
      <c r="E26" s="61">
        <v>4.5999999999999996</v>
      </c>
      <c r="F26" s="62">
        <v>1.1120000000000001</v>
      </c>
      <c r="G26" s="63">
        <f t="shared" ref="G26" si="14">SUM(F26-E26)</f>
        <v>-3.4879999999999995</v>
      </c>
      <c r="H26" s="64">
        <f t="shared" ref="H26" si="15">SUM(F26/E26)</f>
        <v>0.24173913043478265</v>
      </c>
      <c r="I26" s="62">
        <v>7.6580000000000004</v>
      </c>
      <c r="J26" s="65">
        <f t="shared" ref="J26" si="16">SUM(F26-I26)</f>
        <v>-6.5460000000000003</v>
      </c>
      <c r="K26" s="96">
        <f t="shared" ref="K26" si="17">SUM(F26/I26)*100%</f>
        <v>0.14520762601201359</v>
      </c>
    </row>
    <row r="27" spans="1:11" ht="63.75" customHeight="1" x14ac:dyDescent="0.25">
      <c r="A27" s="47">
        <v>21082400</v>
      </c>
      <c r="B27" s="24" t="s">
        <v>72</v>
      </c>
      <c r="C27" s="61"/>
      <c r="D27" s="61">
        <v>1.5</v>
      </c>
      <c r="E27" s="61">
        <v>1.5</v>
      </c>
      <c r="F27" s="62">
        <v>6.31</v>
      </c>
      <c r="G27" s="63">
        <f t="shared" si="13"/>
        <v>4.8099999999999996</v>
      </c>
      <c r="H27" s="64">
        <f t="shared" si="11"/>
        <v>4.2066666666666661</v>
      </c>
      <c r="I27" s="62">
        <v>2.84</v>
      </c>
      <c r="J27" s="65">
        <f t="shared" si="12"/>
        <v>3.4699999999999998</v>
      </c>
      <c r="K27" s="80">
        <f t="shared" si="3"/>
        <v>2.221830985915493</v>
      </c>
    </row>
    <row r="28" spans="1:11" ht="61.5" customHeight="1" x14ac:dyDescent="0.25">
      <c r="A28" s="49">
        <v>22010200</v>
      </c>
      <c r="B28" s="30" t="s">
        <v>77</v>
      </c>
      <c r="C28" s="61">
        <v>50</v>
      </c>
      <c r="D28" s="61">
        <v>50</v>
      </c>
      <c r="E28" s="61">
        <v>50</v>
      </c>
      <c r="F28" s="62"/>
      <c r="G28" s="63">
        <f t="shared" si="13"/>
        <v>-50</v>
      </c>
      <c r="H28" s="64">
        <f t="shared" si="11"/>
        <v>0</v>
      </c>
      <c r="I28" s="62">
        <v>51.456000000000003</v>
      </c>
      <c r="J28" s="65">
        <f t="shared" ref="J28" si="18">SUM(F28-I28)</f>
        <v>-51.456000000000003</v>
      </c>
      <c r="K28" s="96">
        <f t="shared" ref="K28" si="19">SUM(F28/I28)*100%</f>
        <v>0</v>
      </c>
    </row>
    <row r="29" spans="1:11" ht="40.15" customHeight="1" x14ac:dyDescent="0.25">
      <c r="A29" s="47">
        <v>22010300</v>
      </c>
      <c r="B29" s="24" t="s">
        <v>33</v>
      </c>
      <c r="C29" s="61"/>
      <c r="D29" s="61">
        <v>27.8</v>
      </c>
      <c r="E29" s="61">
        <v>27.8</v>
      </c>
      <c r="F29" s="62">
        <v>56.465000000000003</v>
      </c>
      <c r="G29" s="63">
        <f t="shared" si="13"/>
        <v>28.665000000000003</v>
      </c>
      <c r="H29" s="64">
        <f t="shared" si="11"/>
        <v>2.0311151079136693</v>
      </c>
      <c r="I29" s="62">
        <v>2.5000000000000001E-2</v>
      </c>
      <c r="J29" s="65">
        <f t="shared" si="12"/>
        <v>56.440000000000005</v>
      </c>
      <c r="K29" s="80">
        <f t="shared" si="3"/>
        <v>2258.6</v>
      </c>
    </row>
    <row r="30" spans="1:11" ht="27" customHeight="1" x14ac:dyDescent="0.25">
      <c r="A30" s="47">
        <v>22012500</v>
      </c>
      <c r="B30" s="25" t="s">
        <v>54</v>
      </c>
      <c r="C30" s="61">
        <v>1400</v>
      </c>
      <c r="D30" s="61">
        <v>1400</v>
      </c>
      <c r="E30" s="61">
        <v>1166.5999999999999</v>
      </c>
      <c r="F30" s="62">
        <v>1249.079</v>
      </c>
      <c r="G30" s="63">
        <f t="shared" si="13"/>
        <v>82.479000000000042</v>
      </c>
      <c r="H30" s="64">
        <f t="shared" si="11"/>
        <v>1.0707003257328991</v>
      </c>
      <c r="I30" s="62">
        <v>1309.0319999999999</v>
      </c>
      <c r="J30" s="65">
        <f t="shared" si="12"/>
        <v>-59.952999999999975</v>
      </c>
      <c r="K30" s="80">
        <f t="shared" si="3"/>
        <v>0.95420050846732551</v>
      </c>
    </row>
    <row r="31" spans="1:11" ht="39.75" customHeight="1" x14ac:dyDescent="0.25">
      <c r="A31" s="47">
        <v>22012600</v>
      </c>
      <c r="B31" s="26" t="s">
        <v>30</v>
      </c>
      <c r="C31" s="61">
        <v>200</v>
      </c>
      <c r="D31" s="61">
        <v>200</v>
      </c>
      <c r="E31" s="61">
        <v>166.7</v>
      </c>
      <c r="F31" s="62">
        <v>156.54599999999999</v>
      </c>
      <c r="G31" s="63">
        <f t="shared" si="13"/>
        <v>-10.153999999999996</v>
      </c>
      <c r="H31" s="64">
        <f t="shared" si="11"/>
        <v>0.93908818236352731</v>
      </c>
      <c r="I31" s="62">
        <v>245.15600000000001</v>
      </c>
      <c r="J31" s="65">
        <f t="shared" si="12"/>
        <v>-88.610000000000014</v>
      </c>
      <c r="K31" s="80">
        <f t="shared" si="3"/>
        <v>0.63855667411770456</v>
      </c>
    </row>
    <row r="32" spans="1:11" ht="61.5" customHeight="1" x14ac:dyDescent="0.25">
      <c r="A32" s="49">
        <v>22012900</v>
      </c>
      <c r="B32" s="30" t="s">
        <v>78</v>
      </c>
      <c r="C32" s="61">
        <v>7</v>
      </c>
      <c r="D32" s="61">
        <v>7</v>
      </c>
      <c r="E32" s="61">
        <v>7</v>
      </c>
      <c r="F32" s="62">
        <v>6.06</v>
      </c>
      <c r="G32" s="63">
        <f t="shared" si="13"/>
        <v>-0.94000000000000039</v>
      </c>
      <c r="H32" s="64">
        <f t="shared" si="11"/>
        <v>0.86571428571428566</v>
      </c>
      <c r="I32" s="62">
        <v>7.57</v>
      </c>
      <c r="J32" s="65">
        <f t="shared" si="12"/>
        <v>-1.5100000000000007</v>
      </c>
      <c r="K32" s="80">
        <f t="shared" si="3"/>
        <v>0.80052840158520466</v>
      </c>
    </row>
    <row r="33" spans="1:11" ht="40.9" customHeight="1" x14ac:dyDescent="0.25">
      <c r="A33" s="47">
        <v>22080400</v>
      </c>
      <c r="B33" s="27" t="s">
        <v>55</v>
      </c>
      <c r="C33" s="61">
        <v>2063.6</v>
      </c>
      <c r="D33" s="61">
        <v>2063.6</v>
      </c>
      <c r="E33" s="61">
        <v>1718.5</v>
      </c>
      <c r="F33" s="62">
        <v>2025.63</v>
      </c>
      <c r="G33" s="63">
        <f t="shared" si="13"/>
        <v>307.13000000000011</v>
      </c>
      <c r="H33" s="64">
        <f t="shared" si="11"/>
        <v>1.178719813791097</v>
      </c>
      <c r="I33" s="62">
        <v>1515.0319999999999</v>
      </c>
      <c r="J33" s="65">
        <f t="shared" si="12"/>
        <v>510.59800000000018</v>
      </c>
      <c r="K33" s="80">
        <f t="shared" si="3"/>
        <v>1.3370212642373231</v>
      </c>
    </row>
    <row r="34" spans="1:11" ht="21" customHeight="1" x14ac:dyDescent="0.25">
      <c r="A34" s="47">
        <v>22090000</v>
      </c>
      <c r="B34" s="23" t="s">
        <v>17</v>
      </c>
      <c r="C34" s="61">
        <v>255.2</v>
      </c>
      <c r="D34" s="61">
        <v>405.2</v>
      </c>
      <c r="E34" s="61">
        <v>362.7</v>
      </c>
      <c r="F34" s="62">
        <v>503.08499999999998</v>
      </c>
      <c r="G34" s="63">
        <f t="shared" si="13"/>
        <v>140.38499999999999</v>
      </c>
      <c r="H34" s="64">
        <f t="shared" si="11"/>
        <v>1.3870554177005789</v>
      </c>
      <c r="I34" s="62">
        <v>337.524</v>
      </c>
      <c r="J34" s="65">
        <f t="shared" si="12"/>
        <v>165.56099999999998</v>
      </c>
      <c r="K34" s="80">
        <f t="shared" si="3"/>
        <v>1.4905162299569807</v>
      </c>
    </row>
    <row r="35" spans="1:11" ht="24" customHeight="1" x14ac:dyDescent="0.25">
      <c r="A35" s="47">
        <v>24060300</v>
      </c>
      <c r="B35" s="28" t="s">
        <v>15</v>
      </c>
      <c r="C35" s="61">
        <v>12</v>
      </c>
      <c r="D35" s="61">
        <v>92</v>
      </c>
      <c r="E35" s="61">
        <v>90</v>
      </c>
      <c r="F35" s="62">
        <v>557.33699999999999</v>
      </c>
      <c r="G35" s="63">
        <f t="shared" si="13"/>
        <v>467.33699999999999</v>
      </c>
      <c r="H35" s="64">
        <f t="shared" si="11"/>
        <v>6.1926333333333332</v>
      </c>
      <c r="I35" s="62">
        <v>53.683999999999997</v>
      </c>
      <c r="J35" s="65">
        <f t="shared" si="12"/>
        <v>503.65300000000002</v>
      </c>
      <c r="K35" s="80">
        <f t="shared" si="3"/>
        <v>10.381808360032785</v>
      </c>
    </row>
    <row r="36" spans="1:11" ht="20.25" hidden="1" x14ac:dyDescent="0.25">
      <c r="A36" s="47">
        <v>240606</v>
      </c>
      <c r="B36" s="28" t="s">
        <v>68</v>
      </c>
      <c r="C36" s="81"/>
      <c r="D36" s="81"/>
      <c r="E36" s="81"/>
      <c r="F36" s="77"/>
      <c r="G36" s="63">
        <f t="shared" si="13"/>
        <v>0</v>
      </c>
      <c r="H36" s="64" t="e">
        <f t="shared" si="11"/>
        <v>#DIV/0!</v>
      </c>
      <c r="I36" s="77"/>
      <c r="J36" s="65">
        <f t="shared" si="12"/>
        <v>0</v>
      </c>
      <c r="K36" s="80" t="e">
        <f t="shared" si="3"/>
        <v>#DIV/0!</v>
      </c>
    </row>
    <row r="37" spans="1:11" ht="79.150000000000006" customHeight="1" x14ac:dyDescent="0.25">
      <c r="A37" s="47">
        <v>24062200</v>
      </c>
      <c r="B37" s="29" t="s">
        <v>40</v>
      </c>
      <c r="C37" s="61">
        <v>0</v>
      </c>
      <c r="D37" s="61">
        <v>1026</v>
      </c>
      <c r="E37" s="61">
        <v>1026</v>
      </c>
      <c r="F37" s="62">
        <v>1087.799</v>
      </c>
      <c r="G37" s="63">
        <f>SUM(F37-E37)</f>
        <v>61.798999999999978</v>
      </c>
      <c r="H37" s="64">
        <f t="shared" si="11"/>
        <v>1.0602329434697855</v>
      </c>
      <c r="I37" s="62">
        <v>2020.5909999999999</v>
      </c>
      <c r="J37" s="65">
        <f t="shared" si="12"/>
        <v>-932.79199999999992</v>
      </c>
      <c r="K37" s="80">
        <f t="shared" si="3"/>
        <v>0.53835684708087883</v>
      </c>
    </row>
    <row r="38" spans="1:11" ht="20.25" x14ac:dyDescent="0.25">
      <c r="A38" s="46">
        <v>30000000</v>
      </c>
      <c r="B38" s="78" t="s">
        <v>18</v>
      </c>
      <c r="C38" s="82"/>
      <c r="D38" s="82"/>
      <c r="E38" s="83">
        <f>SUM(E40)</f>
        <v>0</v>
      </c>
      <c r="F38" s="83">
        <f>SUM(F40,F39)</f>
        <v>0</v>
      </c>
      <c r="G38" s="84">
        <f>SUM(F38-E38)</f>
        <v>0</v>
      </c>
      <c r="H38" s="59" t="e">
        <f>SUM(F38/E38)</f>
        <v>#DIV/0!</v>
      </c>
      <c r="I38" s="83">
        <f>SUM(I40,I39)</f>
        <v>0</v>
      </c>
      <c r="J38" s="79">
        <f>SUM(F38-I38)</f>
        <v>0</v>
      </c>
      <c r="K38" s="59" t="e">
        <f>SUM(F38/I38)*100%</f>
        <v>#DIV/0!</v>
      </c>
    </row>
    <row r="39" spans="1:11" ht="1.9" hidden="1" customHeight="1" x14ac:dyDescent="0.25">
      <c r="A39" s="47">
        <v>310102</v>
      </c>
      <c r="B39" s="28" t="s">
        <v>19</v>
      </c>
      <c r="C39" s="76"/>
      <c r="D39" s="76"/>
      <c r="E39" s="76"/>
      <c r="F39" s="77"/>
      <c r="G39" s="63">
        <v>0</v>
      </c>
      <c r="H39" s="64"/>
      <c r="I39" s="85"/>
      <c r="J39" s="65">
        <f t="shared" si="12"/>
        <v>0</v>
      </c>
      <c r="K39" s="80"/>
    </row>
    <row r="40" spans="1:11" ht="39.75" customHeight="1" x14ac:dyDescent="0.25">
      <c r="A40" s="49">
        <v>31010200</v>
      </c>
      <c r="B40" s="30" t="s">
        <v>79</v>
      </c>
      <c r="C40" s="61">
        <v>0</v>
      </c>
      <c r="D40" s="61">
        <v>0</v>
      </c>
      <c r="E40" s="61"/>
      <c r="F40" s="62"/>
      <c r="G40" s="63">
        <f t="shared" ref="G40" si="20">SUM(F40-E40)</f>
        <v>0</v>
      </c>
      <c r="H40" s="64" t="e">
        <f t="shared" ref="H40" si="21">SUM(F40/E40)</f>
        <v>#DIV/0!</v>
      </c>
      <c r="I40" s="62"/>
      <c r="J40" s="65">
        <f t="shared" si="12"/>
        <v>0</v>
      </c>
      <c r="K40" s="80" t="e">
        <f t="shared" ref="K40" si="22">SUM(F40/I40)*100%</f>
        <v>#DIV/0!</v>
      </c>
    </row>
    <row r="41" spans="1:11" ht="25.9" customHeight="1" x14ac:dyDescent="0.25">
      <c r="A41" s="50"/>
      <c r="B41" s="86" t="s">
        <v>20</v>
      </c>
      <c r="C41" s="87">
        <f>SUM(C8,C20,C38)</f>
        <v>642301.30000000005</v>
      </c>
      <c r="D41" s="87">
        <f>SUM(D8,D20,D38)</f>
        <v>771582.79999999981</v>
      </c>
      <c r="E41" s="87">
        <f>SUM(E8,E20,E38)</f>
        <v>674032.99999999988</v>
      </c>
      <c r="F41" s="87">
        <f>SUM(F8,F20,F38)</f>
        <v>737941.95299999998</v>
      </c>
      <c r="G41" s="87">
        <f t="shared" ref="G41:G73" si="23">SUM(F41-E41)</f>
        <v>63908.953000000096</v>
      </c>
      <c r="H41" s="88">
        <f>SUM(F41/E41)</f>
        <v>1.0948157627297181</v>
      </c>
      <c r="I41" s="87">
        <f>SUM(I8,I20,I38)</f>
        <v>522216.31599999999</v>
      </c>
      <c r="J41" s="87">
        <f t="shared" si="12"/>
        <v>215725.63699999999</v>
      </c>
      <c r="K41" s="88">
        <f t="shared" ref="K41:K67" si="24">SUM(F41/I41)*100%</f>
        <v>1.4130963173506053</v>
      </c>
    </row>
    <row r="42" spans="1:11" ht="20.25" x14ac:dyDescent="0.25">
      <c r="A42" s="48">
        <v>40000000</v>
      </c>
      <c r="B42" s="89" t="s">
        <v>21</v>
      </c>
      <c r="C42" s="90">
        <f>SUM(C46,C64,C62)</f>
        <v>61698.21</v>
      </c>
      <c r="D42" s="90">
        <f>SUM(D46,D64,D62)</f>
        <v>118168.102</v>
      </c>
      <c r="E42" s="90">
        <f>SUM(E46,E64,E62)</f>
        <v>97024.647999999986</v>
      </c>
      <c r="F42" s="73">
        <f>F43</f>
        <v>96860.320999999996</v>
      </c>
      <c r="G42" s="71">
        <f t="shared" si="23"/>
        <v>-164.32699999999022</v>
      </c>
      <c r="H42" s="72">
        <f t="shared" ref="H42:H73" si="25">SUM(F42/E42)</f>
        <v>0.99830633758135368</v>
      </c>
      <c r="I42" s="73">
        <f>I43</f>
        <v>74765.647999999986</v>
      </c>
      <c r="J42" s="90">
        <f>J43</f>
        <v>22094.67300000001</v>
      </c>
      <c r="K42" s="72">
        <f t="shared" si="24"/>
        <v>1.2955190463941411</v>
      </c>
    </row>
    <row r="43" spans="1:11" ht="20.25" x14ac:dyDescent="0.25">
      <c r="A43" s="138">
        <v>41000000</v>
      </c>
      <c r="B43" s="139" t="s">
        <v>100</v>
      </c>
      <c r="C43" s="90">
        <f>C42</f>
        <v>61698.21</v>
      </c>
      <c r="D43" s="90">
        <f t="shared" ref="D43:E43" si="26">D42</f>
        <v>118168.102</v>
      </c>
      <c r="E43" s="90">
        <f t="shared" si="26"/>
        <v>97024.647999999986</v>
      </c>
      <c r="F43" s="73">
        <f>F44+F46+F62+F64</f>
        <v>96860.320999999996</v>
      </c>
      <c r="G43" s="71">
        <f t="shared" ref="G43" si="27">SUM(F43-E43)</f>
        <v>-164.32699999999022</v>
      </c>
      <c r="H43" s="72">
        <f t="shared" ref="H43" si="28">SUM(F43/E43)</f>
        <v>0.99830633758135368</v>
      </c>
      <c r="I43" s="73">
        <f>I44+I46+I62+I64</f>
        <v>74765.647999999986</v>
      </c>
      <c r="J43" s="74">
        <f>SUM(F43-I43)</f>
        <v>22094.67300000001</v>
      </c>
      <c r="K43" s="72">
        <f t="shared" ref="K43:K44" si="29">SUM(F43/I43)*100%</f>
        <v>1.2955190463941411</v>
      </c>
    </row>
    <row r="44" spans="1:11" ht="20.25" x14ac:dyDescent="0.25">
      <c r="A44" s="138">
        <v>41020000</v>
      </c>
      <c r="B44" s="140" t="s">
        <v>101</v>
      </c>
      <c r="C44" s="90"/>
      <c r="D44" s="90"/>
      <c r="E44" s="90"/>
      <c r="F44" s="73">
        <f>F45</f>
        <v>0</v>
      </c>
      <c r="G44" s="71"/>
      <c r="H44" s="72"/>
      <c r="I44" s="73">
        <f>I45</f>
        <v>2516.6999999999998</v>
      </c>
      <c r="J44" s="74">
        <f t="shared" ref="J44" si="30">SUM(F44-I44)</f>
        <v>-2516.6999999999998</v>
      </c>
      <c r="K44" s="72">
        <f t="shared" si="29"/>
        <v>0</v>
      </c>
    </row>
    <row r="45" spans="1:11" ht="81" x14ac:dyDescent="0.25">
      <c r="A45" s="43">
        <v>41021400</v>
      </c>
      <c r="B45" s="105" t="s">
        <v>102</v>
      </c>
      <c r="C45" s="90"/>
      <c r="D45" s="90"/>
      <c r="E45" s="90"/>
      <c r="F45" s="142"/>
      <c r="G45" s="71"/>
      <c r="H45" s="72"/>
      <c r="I45" s="141">
        <v>2516.6999999999998</v>
      </c>
      <c r="J45" s="65">
        <f t="shared" ref="J45" si="31">SUM(F45-I45)</f>
        <v>-2516.6999999999998</v>
      </c>
      <c r="K45" s="96">
        <f t="shared" ref="K45" si="32">SUM(F45/I45)*100%</f>
        <v>0</v>
      </c>
    </row>
    <row r="46" spans="1:11" ht="20.25" x14ac:dyDescent="0.25">
      <c r="A46" s="48">
        <v>41030000</v>
      </c>
      <c r="B46" s="89" t="s">
        <v>42</v>
      </c>
      <c r="C46" s="90">
        <f>SUM(C47:C61)</f>
        <v>59663.5</v>
      </c>
      <c r="D46" s="90">
        <f>SUM(D47:D61)</f>
        <v>113139.061</v>
      </c>
      <c r="E46" s="90">
        <f t="shared" ref="E46" si="33">SUM(E47:E61)</f>
        <v>92419.599999999991</v>
      </c>
      <c r="F46" s="91">
        <f>SUM(F47:F61)</f>
        <v>92419.599999999991</v>
      </c>
      <c r="G46" s="71">
        <f t="shared" si="23"/>
        <v>0</v>
      </c>
      <c r="H46" s="72">
        <f t="shared" si="25"/>
        <v>1</v>
      </c>
      <c r="I46" s="91">
        <f>SUM(I47:I61)</f>
        <v>68248.099999999991</v>
      </c>
      <c r="J46" s="74">
        <f t="shared" ref="J46:J68" si="34">SUM(F46-I46)</f>
        <v>24171.5</v>
      </c>
      <c r="K46" s="72">
        <f t="shared" si="24"/>
        <v>1.3541710318675539</v>
      </c>
    </row>
    <row r="47" spans="1:11" ht="35.25" hidden="1" customHeight="1" x14ac:dyDescent="0.25">
      <c r="A47" s="47">
        <v>410304</v>
      </c>
      <c r="B47" s="92" t="s">
        <v>60</v>
      </c>
      <c r="C47" s="90"/>
      <c r="D47" s="90"/>
      <c r="E47" s="90"/>
      <c r="F47" s="93"/>
      <c r="G47" s="63"/>
      <c r="H47" s="64"/>
      <c r="I47" s="85"/>
      <c r="J47" s="65">
        <f t="shared" si="34"/>
        <v>0</v>
      </c>
      <c r="K47" s="72"/>
    </row>
    <row r="48" spans="1:11" ht="33" hidden="1" customHeight="1" x14ac:dyDescent="0.25">
      <c r="A48" s="47">
        <v>410332</v>
      </c>
      <c r="B48" s="92" t="s">
        <v>58</v>
      </c>
      <c r="C48" s="90"/>
      <c r="D48" s="90"/>
      <c r="E48" s="90"/>
      <c r="F48" s="93"/>
      <c r="G48" s="63"/>
      <c r="H48" s="64"/>
      <c r="I48" s="85"/>
      <c r="J48" s="65">
        <f t="shared" si="34"/>
        <v>0</v>
      </c>
      <c r="K48" s="72"/>
    </row>
    <row r="49" spans="1:11" ht="43.5" customHeight="1" x14ac:dyDescent="0.25">
      <c r="A49" s="47">
        <v>41031100</v>
      </c>
      <c r="B49" s="147" t="s">
        <v>109</v>
      </c>
      <c r="C49" s="90"/>
      <c r="D49" s="95">
        <v>2853.2</v>
      </c>
      <c r="E49" s="95">
        <v>951.1</v>
      </c>
      <c r="F49" s="93">
        <v>951.1</v>
      </c>
      <c r="G49" s="63"/>
      <c r="H49" s="64">
        <f t="shared" ref="H49:H54" si="35">SUM(F49/E49)</f>
        <v>1</v>
      </c>
      <c r="I49" s="85"/>
      <c r="J49" s="65">
        <f t="shared" ref="J49" si="36">SUM(F49-I49)</f>
        <v>951.1</v>
      </c>
      <c r="K49" s="96" t="e">
        <f t="shared" ref="K49" si="37">SUM(F49/I49)*100%</f>
        <v>#DIV/0!</v>
      </c>
    </row>
    <row r="50" spans="1:11" ht="38.25" customHeight="1" x14ac:dyDescent="0.25">
      <c r="A50" s="42">
        <v>41032300</v>
      </c>
      <c r="B50" s="94" t="s">
        <v>84</v>
      </c>
      <c r="C50" s="90"/>
      <c r="D50" s="90"/>
      <c r="E50" s="95"/>
      <c r="F50" s="93"/>
      <c r="G50" s="63"/>
      <c r="H50" s="64"/>
      <c r="I50" s="85"/>
      <c r="J50" s="65"/>
      <c r="K50" s="72"/>
    </row>
    <row r="51" spans="1:11" ht="42" customHeight="1" x14ac:dyDescent="0.25">
      <c r="A51" s="49">
        <v>41032700</v>
      </c>
      <c r="B51" s="30" t="s">
        <v>80</v>
      </c>
      <c r="C51" s="61">
        <v>0</v>
      </c>
      <c r="D51" s="61">
        <v>0</v>
      </c>
      <c r="E51" s="61"/>
      <c r="F51" s="62"/>
      <c r="G51" s="63">
        <f t="shared" ref="G51:G54" si="38">SUM(F51-E51)</f>
        <v>0</v>
      </c>
      <c r="H51" s="64" t="e">
        <f t="shared" si="35"/>
        <v>#DIV/0!</v>
      </c>
      <c r="I51" s="85"/>
      <c r="J51" s="65"/>
      <c r="K51" s="72"/>
    </row>
    <row r="52" spans="1:11" ht="42" customHeight="1" x14ac:dyDescent="0.25">
      <c r="A52" s="47">
        <v>41033300</v>
      </c>
      <c r="B52" s="44" t="s">
        <v>110</v>
      </c>
      <c r="C52" s="61"/>
      <c r="D52" s="61"/>
      <c r="E52" s="61"/>
      <c r="F52" s="62"/>
      <c r="G52" s="63"/>
      <c r="H52" s="64"/>
      <c r="I52" s="93">
        <v>618.9</v>
      </c>
      <c r="J52" s="65">
        <f t="shared" ref="J52" si="39">SUM(F52-I52)</f>
        <v>-618.9</v>
      </c>
      <c r="K52" s="96">
        <f t="shared" ref="K52" si="40">SUM(F52/I52)*100%</f>
        <v>0</v>
      </c>
    </row>
    <row r="53" spans="1:11" ht="84.75" customHeight="1" x14ac:dyDescent="0.25">
      <c r="A53" s="42">
        <v>41033500</v>
      </c>
      <c r="B53" s="105" t="s">
        <v>98</v>
      </c>
      <c r="C53" s="61"/>
      <c r="D53" s="61">
        <v>7752.3</v>
      </c>
      <c r="E53" s="61">
        <v>7752.3</v>
      </c>
      <c r="F53" s="62">
        <v>7752.3</v>
      </c>
      <c r="G53" s="63">
        <f t="shared" si="38"/>
        <v>0</v>
      </c>
      <c r="H53" s="64">
        <f t="shared" si="35"/>
        <v>1</v>
      </c>
      <c r="I53" s="85"/>
      <c r="J53" s="65">
        <f t="shared" ref="J53" si="41">SUM(F53-I53)</f>
        <v>7752.3</v>
      </c>
      <c r="K53" s="96" t="e">
        <f t="shared" ref="K53" si="42">SUM(F53/I53)*100%</f>
        <v>#DIV/0!</v>
      </c>
    </row>
    <row r="54" spans="1:11" ht="20.25" x14ac:dyDescent="0.25">
      <c r="A54" s="47">
        <v>41033900</v>
      </c>
      <c r="B54" s="31" t="s">
        <v>22</v>
      </c>
      <c r="C54" s="61">
        <v>59663.5</v>
      </c>
      <c r="D54" s="61">
        <v>89427.8</v>
      </c>
      <c r="E54" s="61">
        <v>74545.7</v>
      </c>
      <c r="F54" s="62">
        <v>74545.7</v>
      </c>
      <c r="G54" s="63">
        <f t="shared" si="38"/>
        <v>0</v>
      </c>
      <c r="H54" s="64">
        <f t="shared" si="35"/>
        <v>1</v>
      </c>
      <c r="I54" s="62">
        <v>67629.2</v>
      </c>
      <c r="J54" s="65">
        <f t="shared" si="34"/>
        <v>6916.5</v>
      </c>
      <c r="K54" s="96">
        <f t="shared" si="24"/>
        <v>1.1022709125643952</v>
      </c>
    </row>
    <row r="55" spans="1:11" ht="40.5" x14ac:dyDescent="0.25">
      <c r="A55" s="47">
        <v>41034500</v>
      </c>
      <c r="B55" s="22" t="s">
        <v>52</v>
      </c>
      <c r="C55" s="61">
        <v>0</v>
      </c>
      <c r="D55" s="61">
        <v>0</v>
      </c>
      <c r="E55" s="61"/>
      <c r="F55" s="62"/>
      <c r="G55" s="63">
        <f t="shared" ref="G55" si="43">SUM(F55-E55)</f>
        <v>0</v>
      </c>
      <c r="H55" s="64" t="e">
        <f t="shared" ref="H55" si="44">SUM(F55/E55)</f>
        <v>#DIV/0!</v>
      </c>
      <c r="I55" s="85"/>
      <c r="J55" s="65">
        <f t="shared" si="34"/>
        <v>0</v>
      </c>
      <c r="K55" s="96" t="e">
        <f t="shared" si="24"/>
        <v>#DIV/0!</v>
      </c>
    </row>
    <row r="56" spans="1:11" ht="43.5" hidden="1" customHeight="1" x14ac:dyDescent="0.25">
      <c r="A56" s="47">
        <v>410351</v>
      </c>
      <c r="B56" s="31" t="s">
        <v>47</v>
      </c>
      <c r="C56" s="76"/>
      <c r="D56" s="76"/>
      <c r="E56" s="76"/>
      <c r="F56" s="77"/>
      <c r="G56" s="63">
        <f t="shared" si="23"/>
        <v>0</v>
      </c>
      <c r="H56" s="64" t="e">
        <f t="shared" si="25"/>
        <v>#DIV/0!</v>
      </c>
      <c r="I56" s="85"/>
      <c r="J56" s="65">
        <f t="shared" si="34"/>
        <v>0</v>
      </c>
      <c r="K56" s="96" t="e">
        <f t="shared" si="24"/>
        <v>#DIV/0!</v>
      </c>
    </row>
    <row r="57" spans="1:11" ht="39" customHeight="1" x14ac:dyDescent="0.25">
      <c r="A57" s="47">
        <v>41035200</v>
      </c>
      <c r="B57" s="31" t="s">
        <v>71</v>
      </c>
      <c r="C57" s="76"/>
      <c r="D57" s="76"/>
      <c r="E57" s="76"/>
      <c r="F57" s="77"/>
      <c r="G57" s="63">
        <f t="shared" ref="G57" si="45">SUM(F57-E57)</f>
        <v>0</v>
      </c>
      <c r="H57" s="64" t="e">
        <f t="shared" ref="H57" si="46">SUM(F57/E57)</f>
        <v>#DIV/0!</v>
      </c>
      <c r="I57" s="85"/>
      <c r="J57" s="65">
        <f t="shared" ref="J57" si="47">SUM(F57-I57)</f>
        <v>0</v>
      </c>
      <c r="K57" s="96" t="e">
        <f t="shared" ref="K57" si="48">SUM(F57/I57)*100%</f>
        <v>#DIV/0!</v>
      </c>
    </row>
    <row r="58" spans="1:11" ht="39" customHeight="1" x14ac:dyDescent="0.25">
      <c r="A58" s="47">
        <v>41035100</v>
      </c>
      <c r="B58" s="31" t="s">
        <v>74</v>
      </c>
      <c r="C58" s="76"/>
      <c r="D58" s="76">
        <v>935.86099999999999</v>
      </c>
      <c r="E58" s="76"/>
      <c r="F58" s="77"/>
      <c r="G58" s="63"/>
      <c r="H58" s="64"/>
      <c r="I58" s="85"/>
      <c r="J58" s="65"/>
      <c r="K58" s="96"/>
    </row>
    <row r="59" spans="1:11" ht="39" customHeight="1" x14ac:dyDescent="0.25">
      <c r="A59" s="42">
        <v>41035400</v>
      </c>
      <c r="B59" s="44" t="s">
        <v>93</v>
      </c>
      <c r="C59" s="76"/>
      <c r="D59" s="76">
        <v>606.5</v>
      </c>
      <c r="E59" s="76">
        <v>484.8</v>
      </c>
      <c r="F59" s="77">
        <v>484.8</v>
      </c>
      <c r="G59" s="63">
        <f t="shared" ref="G59:G61" si="49">SUM(F59-E59)</f>
        <v>0</v>
      </c>
      <c r="H59" s="64">
        <f t="shared" ref="H59:H61" si="50">SUM(F59/E59)</f>
        <v>1</v>
      </c>
      <c r="I59" s="85"/>
      <c r="J59" s="65">
        <f t="shared" ref="J59:J61" si="51">SUM(F59-I59)</f>
        <v>484.8</v>
      </c>
      <c r="K59" s="96" t="e">
        <f t="shared" ref="K59:K61" si="52">SUM(F59/I59)*100%</f>
        <v>#DIV/0!</v>
      </c>
    </row>
    <row r="60" spans="1:11" ht="39" customHeight="1" x14ac:dyDescent="0.25">
      <c r="A60" s="42">
        <v>41036000</v>
      </c>
      <c r="B60" s="44" t="s">
        <v>94</v>
      </c>
      <c r="C60" s="76"/>
      <c r="D60" s="76">
        <v>1352.5</v>
      </c>
      <c r="E60" s="76">
        <v>1352.5</v>
      </c>
      <c r="F60" s="77">
        <v>1352.5</v>
      </c>
      <c r="G60" s="63">
        <f t="shared" si="49"/>
        <v>0</v>
      </c>
      <c r="H60" s="64">
        <f t="shared" si="50"/>
        <v>1</v>
      </c>
      <c r="I60" s="85"/>
      <c r="J60" s="65">
        <f t="shared" si="51"/>
        <v>1352.5</v>
      </c>
      <c r="K60" s="96" t="e">
        <f t="shared" si="52"/>
        <v>#DIV/0!</v>
      </c>
    </row>
    <row r="61" spans="1:11" ht="39" customHeight="1" x14ac:dyDescent="0.25">
      <c r="A61" s="42">
        <v>41036300</v>
      </c>
      <c r="B61" s="44" t="s">
        <v>95</v>
      </c>
      <c r="C61" s="76"/>
      <c r="D61" s="76">
        <v>10210.9</v>
      </c>
      <c r="E61" s="76">
        <v>7333.2</v>
      </c>
      <c r="F61" s="77">
        <v>7333.2</v>
      </c>
      <c r="G61" s="63">
        <f t="shared" si="49"/>
        <v>0</v>
      </c>
      <c r="H61" s="64">
        <f t="shared" si="50"/>
        <v>1</v>
      </c>
      <c r="I61" s="85"/>
      <c r="J61" s="65">
        <f t="shared" si="51"/>
        <v>7333.2</v>
      </c>
      <c r="K61" s="96" t="e">
        <f t="shared" si="52"/>
        <v>#DIV/0!</v>
      </c>
    </row>
    <row r="62" spans="1:11" ht="21" x14ac:dyDescent="0.25">
      <c r="A62" s="48">
        <v>41040000</v>
      </c>
      <c r="B62" s="97" t="s">
        <v>64</v>
      </c>
      <c r="C62" s="98">
        <f>SUM(C63)</f>
        <v>646.9</v>
      </c>
      <c r="D62" s="98">
        <f>SUM(D63)</f>
        <v>646.9</v>
      </c>
      <c r="E62" s="98">
        <f>SUM(E63)</f>
        <v>539.08000000000004</v>
      </c>
      <c r="F62" s="99">
        <f t="shared" ref="F62" si="53">SUM(F63)</f>
        <v>539.08000000000004</v>
      </c>
      <c r="G62" s="71">
        <f t="shared" ref="G62" si="54">SUM(F62-E62)</f>
        <v>0</v>
      </c>
      <c r="H62" s="72">
        <f t="shared" ref="H62:H63" si="55">SUM(F62/E62)</f>
        <v>1</v>
      </c>
      <c r="I62" s="99">
        <f t="shared" ref="I62" si="56">SUM(I63)</f>
        <v>624.16999999999996</v>
      </c>
      <c r="J62" s="74">
        <f t="shared" ref="J62:J63" si="57">SUM(F62-I62)</f>
        <v>-85.089999999999918</v>
      </c>
      <c r="K62" s="72">
        <f t="shared" si="24"/>
        <v>0.86367496034734137</v>
      </c>
    </row>
    <row r="63" spans="1:11" ht="59.25" customHeight="1" x14ac:dyDescent="0.25">
      <c r="A63" s="51">
        <v>41040200</v>
      </c>
      <c r="B63" s="31" t="s">
        <v>63</v>
      </c>
      <c r="C63" s="61">
        <v>646.9</v>
      </c>
      <c r="D63" s="61">
        <v>646.9</v>
      </c>
      <c r="E63" s="61">
        <v>539.08000000000004</v>
      </c>
      <c r="F63" s="62">
        <v>539.08000000000004</v>
      </c>
      <c r="G63" s="63">
        <f>SUM(F63-E63)</f>
        <v>0</v>
      </c>
      <c r="H63" s="64">
        <f t="shared" si="55"/>
        <v>1</v>
      </c>
      <c r="I63" s="62">
        <v>624.16999999999996</v>
      </c>
      <c r="J63" s="65">
        <f t="shared" si="57"/>
        <v>-85.089999999999918</v>
      </c>
      <c r="K63" s="96">
        <f t="shared" si="24"/>
        <v>0.86367496034734137</v>
      </c>
    </row>
    <row r="64" spans="1:11" ht="26.25" customHeight="1" x14ac:dyDescent="0.25">
      <c r="A64" s="48">
        <v>41050000</v>
      </c>
      <c r="B64" s="89" t="s">
        <v>43</v>
      </c>
      <c r="C64" s="90">
        <f>SUM(C65:C84)</f>
        <v>1387.81</v>
      </c>
      <c r="D64" s="90">
        <f t="shared" ref="D64:E64" si="58">SUM(D65:D84)</f>
        <v>4382.1409999999996</v>
      </c>
      <c r="E64" s="90">
        <f t="shared" si="58"/>
        <v>4065.9679999999998</v>
      </c>
      <c r="F64" s="91">
        <f>SUM(F65:F84)</f>
        <v>3901.6410000000001</v>
      </c>
      <c r="G64" s="90">
        <f>SUM(G65:G82)</f>
        <v>-45.422999999999973</v>
      </c>
      <c r="H64" s="72">
        <f t="shared" si="25"/>
        <v>0.95958477784380014</v>
      </c>
      <c r="I64" s="73">
        <f>SUM(I65:I84)</f>
        <v>3376.6779999999999</v>
      </c>
      <c r="J64" s="74">
        <f t="shared" si="34"/>
        <v>524.96300000000019</v>
      </c>
      <c r="K64" s="100">
        <f t="shared" si="24"/>
        <v>1.1554672965559643</v>
      </c>
    </row>
    <row r="65" spans="1:11" ht="26.25" hidden="1" customHeight="1" x14ac:dyDescent="0.25">
      <c r="A65" s="47">
        <v>410501</v>
      </c>
      <c r="B65" s="101" t="s">
        <v>44</v>
      </c>
      <c r="C65" s="102"/>
      <c r="D65" s="102"/>
      <c r="E65" s="102"/>
      <c r="F65" s="93"/>
      <c r="G65" s="63"/>
      <c r="H65" s="64"/>
      <c r="I65" s="85"/>
      <c r="J65" s="65">
        <f t="shared" si="34"/>
        <v>0</v>
      </c>
      <c r="K65" s="96" t="e">
        <f t="shared" si="24"/>
        <v>#DIV/0!</v>
      </c>
    </row>
    <row r="66" spans="1:11" ht="244.5" customHeight="1" x14ac:dyDescent="0.25">
      <c r="A66" s="56">
        <v>41050600</v>
      </c>
      <c r="B66" s="44" t="s">
        <v>87</v>
      </c>
      <c r="C66" s="76"/>
      <c r="D66" s="76"/>
      <c r="E66" s="76"/>
      <c r="F66" s="77"/>
      <c r="G66" s="63">
        <f>SUM(F66-E66)</f>
        <v>0</v>
      </c>
      <c r="H66" s="64" t="e">
        <f t="shared" ref="H66" si="59">SUM(F66/E66)</f>
        <v>#DIV/0!</v>
      </c>
      <c r="I66" s="85"/>
      <c r="J66" s="65">
        <f t="shared" ref="J66" si="60">SUM(F66-I66)</f>
        <v>0</v>
      </c>
      <c r="K66" s="96" t="e">
        <f t="shared" ref="K66" si="61">SUM(F66/I66)*100%</f>
        <v>#DIV/0!</v>
      </c>
    </row>
    <row r="67" spans="1:11" ht="58.5" customHeight="1" x14ac:dyDescent="0.25">
      <c r="A67" s="51">
        <v>41050800</v>
      </c>
      <c r="B67" s="41" t="s">
        <v>49</v>
      </c>
      <c r="C67" s="103"/>
      <c r="D67" s="103"/>
      <c r="E67" s="103"/>
      <c r="F67" s="77"/>
      <c r="G67" s="63">
        <f t="shared" si="23"/>
        <v>0</v>
      </c>
      <c r="H67" s="64"/>
      <c r="I67" s="85"/>
      <c r="J67" s="65">
        <f t="shared" si="34"/>
        <v>0</v>
      </c>
      <c r="K67" s="96" t="e">
        <f t="shared" si="24"/>
        <v>#DIV/0!</v>
      </c>
    </row>
    <row r="68" spans="1:11" ht="36" hidden="1" customHeight="1" x14ac:dyDescent="0.25">
      <c r="A68" s="51">
        <v>410508</v>
      </c>
      <c r="B68" s="32" t="s">
        <v>49</v>
      </c>
      <c r="C68" s="103"/>
      <c r="D68" s="103"/>
      <c r="E68" s="103"/>
      <c r="F68" s="77"/>
      <c r="G68" s="63"/>
      <c r="H68" s="64"/>
      <c r="I68" s="85"/>
      <c r="J68" s="65">
        <f t="shared" si="34"/>
        <v>0</v>
      </c>
      <c r="K68" s="96"/>
    </row>
    <row r="69" spans="1:11" ht="81.75" customHeight="1" x14ac:dyDescent="0.25">
      <c r="A69" s="51">
        <v>41050900</v>
      </c>
      <c r="B69" s="32" t="s">
        <v>62</v>
      </c>
      <c r="C69" s="61">
        <v>0</v>
      </c>
      <c r="D69" s="61">
        <v>0</v>
      </c>
      <c r="E69" s="104"/>
      <c r="F69" s="62"/>
      <c r="G69" s="63">
        <f>SUM(F69-E69)</f>
        <v>0</v>
      </c>
      <c r="H69" s="64" t="e">
        <f t="shared" ref="H69:H72" si="62">SUM(F69/E69)</f>
        <v>#DIV/0!</v>
      </c>
      <c r="I69" s="85"/>
      <c r="J69" s="65">
        <f t="shared" ref="J69:J82" si="63">SUM(F69-I69)</f>
        <v>0</v>
      </c>
      <c r="K69" s="80" t="e">
        <f t="shared" ref="K69:K84" si="64">SUM(F69/I69)*100%</f>
        <v>#DIV/0!</v>
      </c>
    </row>
    <row r="70" spans="1:11" ht="39" customHeight="1" x14ac:dyDescent="0.25">
      <c r="A70" s="51">
        <v>41051000</v>
      </c>
      <c r="B70" s="27" t="s">
        <v>57</v>
      </c>
      <c r="C70" s="61">
        <v>1144.8</v>
      </c>
      <c r="D70" s="61">
        <v>1668.8</v>
      </c>
      <c r="E70" s="61">
        <v>1406.8</v>
      </c>
      <c r="F70" s="62">
        <v>1406.8</v>
      </c>
      <c r="G70" s="63">
        <f t="shared" ref="G70" si="65">SUM(F70-E70)</f>
        <v>0</v>
      </c>
      <c r="H70" s="64">
        <f t="shared" si="62"/>
        <v>1</v>
      </c>
      <c r="I70" s="62">
        <v>1543.8</v>
      </c>
      <c r="J70" s="65">
        <f t="shared" si="63"/>
        <v>-137</v>
      </c>
      <c r="K70" s="80">
        <f t="shared" si="64"/>
        <v>0.91125793496566909</v>
      </c>
    </row>
    <row r="71" spans="1:11" ht="47.25" customHeight="1" x14ac:dyDescent="0.25">
      <c r="A71" s="51">
        <v>41051200</v>
      </c>
      <c r="B71" s="33" t="s">
        <v>48</v>
      </c>
      <c r="C71" s="61"/>
      <c r="D71" s="61"/>
      <c r="E71" s="61"/>
      <c r="F71" s="62"/>
      <c r="G71" s="63">
        <f t="shared" ref="G70:G72" si="66">SUM(F71-E71)</f>
        <v>0</v>
      </c>
      <c r="H71" s="64" t="e">
        <f t="shared" si="62"/>
        <v>#DIV/0!</v>
      </c>
      <c r="I71" s="62">
        <v>473.40100000000001</v>
      </c>
      <c r="J71" s="65">
        <f t="shared" si="63"/>
        <v>-473.40100000000001</v>
      </c>
      <c r="K71" s="80">
        <f t="shared" si="64"/>
        <v>0</v>
      </c>
    </row>
    <row r="72" spans="1:11" ht="59.25" customHeight="1" x14ac:dyDescent="0.25">
      <c r="A72" s="51">
        <v>41051400</v>
      </c>
      <c r="B72" s="33" t="s">
        <v>51</v>
      </c>
      <c r="C72" s="61">
        <v>0</v>
      </c>
      <c r="D72" s="61">
        <v>0</v>
      </c>
      <c r="E72" s="61"/>
      <c r="F72" s="62"/>
      <c r="G72" s="63">
        <f t="shared" si="66"/>
        <v>0</v>
      </c>
      <c r="H72" s="64" t="e">
        <f t="shared" si="62"/>
        <v>#DIV/0!</v>
      </c>
      <c r="I72" s="62">
        <v>974.96900000000005</v>
      </c>
      <c r="J72" s="65">
        <f t="shared" si="63"/>
        <v>-974.96900000000005</v>
      </c>
      <c r="K72" s="80">
        <f t="shared" si="64"/>
        <v>0</v>
      </c>
    </row>
    <row r="73" spans="1:11" ht="43.5" customHeight="1" x14ac:dyDescent="0.25">
      <c r="A73" s="51">
        <v>41051700</v>
      </c>
      <c r="B73" s="32" t="s">
        <v>65</v>
      </c>
      <c r="C73" s="61">
        <v>0</v>
      </c>
      <c r="D73" s="61">
        <v>0</v>
      </c>
      <c r="E73" s="61"/>
      <c r="F73" s="62"/>
      <c r="G73" s="63">
        <f t="shared" si="23"/>
        <v>0</v>
      </c>
      <c r="H73" s="64" t="e">
        <f t="shared" si="25"/>
        <v>#DIV/0!</v>
      </c>
      <c r="I73" s="62">
        <v>68.741</v>
      </c>
      <c r="J73" s="65">
        <f t="shared" si="63"/>
        <v>-68.741</v>
      </c>
      <c r="K73" s="80">
        <f t="shared" si="64"/>
        <v>0</v>
      </c>
    </row>
    <row r="74" spans="1:11" ht="33.75" hidden="1" customHeight="1" x14ac:dyDescent="0.25">
      <c r="A74" s="51">
        <v>410518</v>
      </c>
      <c r="B74" s="32" t="s">
        <v>67</v>
      </c>
      <c r="C74" s="103"/>
      <c r="D74" s="103"/>
      <c r="E74" s="103"/>
      <c r="F74" s="77"/>
      <c r="G74" s="63">
        <f t="shared" ref="G74:G83" si="67">SUM(F74-E74)</f>
        <v>0</v>
      </c>
      <c r="H74" s="64" t="e">
        <f t="shared" ref="H74:H83" si="68">SUM(F74/E74)</f>
        <v>#DIV/0!</v>
      </c>
      <c r="I74" s="77"/>
      <c r="J74" s="65">
        <f t="shared" si="63"/>
        <v>0</v>
      </c>
      <c r="K74" s="80" t="e">
        <f t="shared" si="64"/>
        <v>#DIV/0!</v>
      </c>
    </row>
    <row r="75" spans="1:11" ht="40.5" hidden="1" customHeight="1" x14ac:dyDescent="0.25">
      <c r="A75" s="51">
        <v>410520</v>
      </c>
      <c r="B75" s="32" t="s">
        <v>46</v>
      </c>
      <c r="C75" s="76"/>
      <c r="D75" s="76"/>
      <c r="E75" s="76"/>
      <c r="F75" s="77"/>
      <c r="G75" s="63">
        <f t="shared" si="67"/>
        <v>0</v>
      </c>
      <c r="H75" s="64" t="e">
        <f t="shared" si="68"/>
        <v>#DIV/0!</v>
      </c>
      <c r="I75" s="77"/>
      <c r="J75" s="65">
        <f t="shared" si="63"/>
        <v>0</v>
      </c>
      <c r="K75" s="80" t="e">
        <f t="shared" si="64"/>
        <v>#DIV/0!</v>
      </c>
    </row>
    <row r="76" spans="1:11" ht="33.75" hidden="1" customHeight="1" x14ac:dyDescent="0.25">
      <c r="A76" s="51">
        <v>410523</v>
      </c>
      <c r="B76" s="32" t="s">
        <v>50</v>
      </c>
      <c r="C76" s="76"/>
      <c r="D76" s="76"/>
      <c r="E76" s="76"/>
      <c r="F76" s="77"/>
      <c r="G76" s="63">
        <f t="shared" si="67"/>
        <v>0</v>
      </c>
      <c r="H76" s="64" t="e">
        <f t="shared" si="68"/>
        <v>#DIV/0!</v>
      </c>
      <c r="I76" s="77"/>
      <c r="J76" s="65">
        <f t="shared" si="63"/>
        <v>0</v>
      </c>
      <c r="K76" s="80" t="e">
        <f t="shared" si="64"/>
        <v>#DIV/0!</v>
      </c>
    </row>
    <row r="77" spans="1:11" ht="40.5" customHeight="1" x14ac:dyDescent="0.25">
      <c r="A77" s="51">
        <v>41053000</v>
      </c>
      <c r="B77" s="32" t="s">
        <v>66</v>
      </c>
      <c r="C77" s="76"/>
      <c r="D77" s="76"/>
      <c r="E77" s="76"/>
      <c r="F77" s="77"/>
      <c r="G77" s="63">
        <f t="shared" si="67"/>
        <v>0</v>
      </c>
      <c r="H77" s="64" t="e">
        <f t="shared" si="68"/>
        <v>#DIV/0!</v>
      </c>
      <c r="I77" s="77"/>
      <c r="J77" s="65">
        <f t="shared" si="63"/>
        <v>0</v>
      </c>
      <c r="K77" s="80" t="e">
        <f t="shared" si="64"/>
        <v>#DIV/0!</v>
      </c>
    </row>
    <row r="78" spans="1:11" ht="20.25" customHeight="1" x14ac:dyDescent="0.25">
      <c r="A78" s="51">
        <v>41053900</v>
      </c>
      <c r="B78" s="32" t="s">
        <v>45</v>
      </c>
      <c r="C78" s="61">
        <v>243.01</v>
      </c>
      <c r="D78" s="61">
        <v>333.01</v>
      </c>
      <c r="E78" s="61">
        <v>296.40499999999997</v>
      </c>
      <c r="F78" s="62">
        <v>250.982</v>
      </c>
      <c r="G78" s="63">
        <f t="shared" si="67"/>
        <v>-45.422999999999973</v>
      </c>
      <c r="H78" s="64">
        <f t="shared" si="68"/>
        <v>0.84675359727400012</v>
      </c>
      <c r="I78" s="62">
        <v>242.995</v>
      </c>
      <c r="J78" s="65">
        <f t="shared" si="63"/>
        <v>7.9869999999999948</v>
      </c>
      <c r="K78" s="80">
        <f t="shared" si="64"/>
        <v>1.0328689890738492</v>
      </c>
    </row>
    <row r="79" spans="1:11" ht="41.25" hidden="1" customHeight="1" x14ac:dyDescent="0.25">
      <c r="A79" s="51">
        <v>410541</v>
      </c>
      <c r="B79" s="32" t="s">
        <v>56</v>
      </c>
      <c r="C79" s="76"/>
      <c r="D79" s="76"/>
      <c r="E79" s="76"/>
      <c r="F79" s="77"/>
      <c r="G79" s="63">
        <f t="shared" si="67"/>
        <v>0</v>
      </c>
      <c r="H79" s="64" t="e">
        <f t="shared" si="68"/>
        <v>#DIV/0!</v>
      </c>
      <c r="I79" s="77"/>
      <c r="J79" s="65">
        <f t="shared" si="63"/>
        <v>0</v>
      </c>
      <c r="K79" s="80" t="e">
        <f t="shared" si="64"/>
        <v>#DIV/0!</v>
      </c>
    </row>
    <row r="80" spans="1:11" ht="30.75" hidden="1" customHeight="1" x14ac:dyDescent="0.25">
      <c r="A80" s="51">
        <v>410543</v>
      </c>
      <c r="B80" s="32" t="s">
        <v>59</v>
      </c>
      <c r="C80" s="76"/>
      <c r="D80" s="76"/>
      <c r="E80" s="76"/>
      <c r="F80" s="77"/>
      <c r="G80" s="63">
        <f t="shared" si="67"/>
        <v>0</v>
      </c>
      <c r="H80" s="64" t="e">
        <f t="shared" si="68"/>
        <v>#DIV/0!</v>
      </c>
      <c r="I80" s="77"/>
      <c r="J80" s="65">
        <f t="shared" si="63"/>
        <v>0</v>
      </c>
      <c r="K80" s="80" t="e">
        <f t="shared" si="64"/>
        <v>#DIV/0!</v>
      </c>
    </row>
    <row r="81" spans="1:11" ht="36.75" hidden="1" customHeight="1" x14ac:dyDescent="0.25">
      <c r="A81" s="51">
        <v>410545</v>
      </c>
      <c r="B81" s="32" t="s">
        <v>61</v>
      </c>
      <c r="C81" s="76"/>
      <c r="D81" s="76"/>
      <c r="E81" s="76"/>
      <c r="F81" s="77"/>
      <c r="G81" s="63">
        <f t="shared" si="67"/>
        <v>0</v>
      </c>
      <c r="H81" s="64" t="e">
        <f t="shared" si="68"/>
        <v>#DIV/0!</v>
      </c>
      <c r="I81" s="77"/>
      <c r="J81" s="65">
        <f t="shared" si="63"/>
        <v>0</v>
      </c>
      <c r="K81" s="80" t="e">
        <f t="shared" si="64"/>
        <v>#DIV/0!</v>
      </c>
    </row>
    <row r="82" spans="1:11" ht="66" customHeight="1" x14ac:dyDescent="0.25">
      <c r="A82" s="43">
        <v>41057700</v>
      </c>
      <c r="B82" s="105" t="s">
        <v>86</v>
      </c>
      <c r="C82" s="61"/>
      <c r="D82" s="61">
        <v>79.055999999999997</v>
      </c>
      <c r="E82" s="61">
        <v>61.488</v>
      </c>
      <c r="F82" s="62">
        <v>61.488</v>
      </c>
      <c r="G82" s="63">
        <f t="shared" si="67"/>
        <v>0</v>
      </c>
      <c r="H82" s="64">
        <f t="shared" si="68"/>
        <v>1</v>
      </c>
      <c r="I82" s="62">
        <v>72.772000000000006</v>
      </c>
      <c r="J82" s="65">
        <f t="shared" si="63"/>
        <v>-11.284000000000006</v>
      </c>
      <c r="K82" s="80">
        <f t="shared" si="64"/>
        <v>0.84494036167756825</v>
      </c>
    </row>
    <row r="83" spans="1:11" ht="106.5" customHeight="1" x14ac:dyDescent="0.3">
      <c r="A83" s="43">
        <v>41057900</v>
      </c>
      <c r="B83" s="137" t="s">
        <v>99</v>
      </c>
      <c r="C83" s="61"/>
      <c r="D83" s="61">
        <v>1946.721</v>
      </c>
      <c r="E83" s="61">
        <v>1946.721</v>
      </c>
      <c r="F83" s="62">
        <v>1946.721</v>
      </c>
      <c r="G83" s="63">
        <f t="shared" si="67"/>
        <v>0</v>
      </c>
      <c r="H83" s="64">
        <f t="shared" si="68"/>
        <v>1</v>
      </c>
      <c r="I83" s="136"/>
      <c r="J83" s="65">
        <f t="shared" ref="J83:J84" si="69">SUM(F83-I83)</f>
        <v>1946.721</v>
      </c>
      <c r="K83" s="80" t="e">
        <f t="shared" si="64"/>
        <v>#DIV/0!</v>
      </c>
    </row>
    <row r="84" spans="1:11" ht="80.25" customHeight="1" x14ac:dyDescent="0.25">
      <c r="A84" s="43">
        <v>41059300</v>
      </c>
      <c r="B84" s="135" t="s">
        <v>96</v>
      </c>
      <c r="C84" s="61"/>
      <c r="D84" s="61">
        <v>354.55399999999997</v>
      </c>
      <c r="E84" s="61">
        <v>354.55399999999997</v>
      </c>
      <c r="F84" s="62">
        <v>235.65</v>
      </c>
      <c r="G84" s="63">
        <f t="shared" ref="G84" si="70">SUM(F84-E84)</f>
        <v>-118.90399999999997</v>
      </c>
      <c r="H84" s="64">
        <f t="shared" ref="H84" si="71">SUM(F84/E84)</f>
        <v>0.66463782667802374</v>
      </c>
      <c r="I84" s="62"/>
      <c r="J84" s="65">
        <f t="shared" si="69"/>
        <v>235.65</v>
      </c>
      <c r="K84" s="80" t="e">
        <f t="shared" si="64"/>
        <v>#DIV/0!</v>
      </c>
    </row>
    <row r="85" spans="1:11" ht="20.25" x14ac:dyDescent="0.25">
      <c r="A85" s="106"/>
      <c r="B85" s="86" t="s">
        <v>36</v>
      </c>
      <c r="C85" s="107">
        <f>SUM(C41:C42)</f>
        <v>703999.51</v>
      </c>
      <c r="D85" s="107">
        <f>SUM(D41:D42)</f>
        <v>889750.90199999977</v>
      </c>
      <c r="E85" s="107">
        <f>SUM(E41:E42)</f>
        <v>771057.64799999981</v>
      </c>
      <c r="F85" s="107">
        <f>SUM(F41:F42)</f>
        <v>834802.27399999998</v>
      </c>
      <c r="G85" s="107">
        <f>SUM(G41:G42)</f>
        <v>63744.626000000106</v>
      </c>
      <c r="H85" s="108">
        <f>SUM(F85/E85)</f>
        <v>1.0826716733377115</v>
      </c>
      <c r="I85" s="107">
        <f>SUM(I41:I42)</f>
        <v>596981.96399999992</v>
      </c>
      <c r="J85" s="107">
        <f>SUM(J41:J42)</f>
        <v>237820.31</v>
      </c>
      <c r="K85" s="108">
        <f>SUM(F85/I85)*100%</f>
        <v>1.3983710134331631</v>
      </c>
    </row>
    <row r="86" spans="1:11" ht="17.25" x14ac:dyDescent="0.25">
      <c r="A86" s="148" t="s">
        <v>28</v>
      </c>
      <c r="B86" s="149"/>
      <c r="C86" s="149"/>
      <c r="D86" s="149"/>
      <c r="E86" s="149"/>
      <c r="F86" s="149"/>
      <c r="G86" s="149"/>
      <c r="H86" s="149"/>
      <c r="I86" s="149"/>
      <c r="J86" s="149"/>
      <c r="K86" s="149"/>
    </row>
    <row r="87" spans="1:11" ht="20.25" x14ac:dyDescent="0.25">
      <c r="A87" s="47">
        <v>19010000</v>
      </c>
      <c r="B87" s="34" t="s">
        <v>13</v>
      </c>
      <c r="C87" s="76">
        <v>215.4</v>
      </c>
      <c r="D87" s="76">
        <v>215.4</v>
      </c>
      <c r="E87" s="76">
        <v>161.5</v>
      </c>
      <c r="F87" s="109">
        <v>228.654</v>
      </c>
      <c r="G87" s="63">
        <f>SUM(F87-E87)</f>
        <v>67.153999999999996</v>
      </c>
      <c r="H87" s="64">
        <f t="shared" ref="H87:H92" si="72">SUM(F87/E87)</f>
        <v>1.4158142414860682</v>
      </c>
      <c r="I87" s="109">
        <v>210.078</v>
      </c>
      <c r="J87" s="65">
        <f t="shared" ref="J87:J96" si="73">SUM(F87-I87)</f>
        <v>18.575999999999993</v>
      </c>
      <c r="K87" s="64">
        <f>SUM(F87/I87)*100%</f>
        <v>1.0884242995458828</v>
      </c>
    </row>
    <row r="88" spans="1:11" ht="45" customHeight="1" x14ac:dyDescent="0.25">
      <c r="A88" s="47">
        <v>21110000</v>
      </c>
      <c r="B88" s="34" t="s">
        <v>70</v>
      </c>
      <c r="C88" s="76"/>
      <c r="D88" s="76"/>
      <c r="E88" s="76"/>
      <c r="F88" s="109"/>
      <c r="G88" s="63">
        <f t="shared" ref="G88:G92" si="74">SUM(F88-E88)</f>
        <v>0</v>
      </c>
      <c r="H88" s="64" t="e">
        <f t="shared" si="72"/>
        <v>#DIV/0!</v>
      </c>
      <c r="I88" s="109"/>
      <c r="J88" s="65">
        <f t="shared" si="73"/>
        <v>0</v>
      </c>
      <c r="K88" s="64" t="e">
        <f>SUM(F88/I88)*100%</f>
        <v>#DIV/0!</v>
      </c>
    </row>
    <row r="89" spans="1:11" ht="39" customHeight="1" x14ac:dyDescent="0.25">
      <c r="A89" s="47">
        <v>24062100</v>
      </c>
      <c r="B89" s="33" t="s">
        <v>29</v>
      </c>
      <c r="C89" s="110"/>
      <c r="D89" s="110"/>
      <c r="E89" s="110"/>
      <c r="F89" s="111">
        <v>39.54</v>
      </c>
      <c r="G89" s="63">
        <f t="shared" si="74"/>
        <v>39.54</v>
      </c>
      <c r="H89" s="64" t="e">
        <f t="shared" si="72"/>
        <v>#DIV/0!</v>
      </c>
      <c r="I89" s="111">
        <v>5.4790000000000001</v>
      </c>
      <c r="J89" s="65">
        <f t="shared" si="73"/>
        <v>34.061</v>
      </c>
      <c r="K89" s="64">
        <f>SUM(F89/I89)*100%</f>
        <v>7.216645373243292</v>
      </c>
    </row>
    <row r="90" spans="1:11" ht="22.5" customHeight="1" x14ac:dyDescent="0.25">
      <c r="A90" s="47">
        <v>25000000</v>
      </c>
      <c r="B90" s="33" t="s">
        <v>24</v>
      </c>
      <c r="C90" s="110">
        <v>7493.6670000000004</v>
      </c>
      <c r="D90" s="110">
        <v>7493.7</v>
      </c>
      <c r="E90" s="110">
        <v>6244.7219999999998</v>
      </c>
      <c r="F90" s="111">
        <v>9184.8060000000005</v>
      </c>
      <c r="G90" s="63">
        <f t="shared" si="74"/>
        <v>2940.0840000000007</v>
      </c>
      <c r="H90" s="64">
        <f t="shared" si="72"/>
        <v>1.4708110304990361</v>
      </c>
      <c r="I90" s="111">
        <v>7744.3909999999996</v>
      </c>
      <c r="J90" s="65">
        <f t="shared" si="73"/>
        <v>1440.4150000000009</v>
      </c>
      <c r="K90" s="64">
        <f>SUM(F90/I90)*100%</f>
        <v>1.1859946121005513</v>
      </c>
    </row>
    <row r="91" spans="1:11" ht="40.5" hidden="1" x14ac:dyDescent="0.25">
      <c r="A91" s="47">
        <v>410366</v>
      </c>
      <c r="B91" s="35" t="s">
        <v>23</v>
      </c>
      <c r="C91" s="112"/>
      <c r="D91" s="112"/>
      <c r="E91" s="112"/>
      <c r="F91" s="111"/>
      <c r="G91" s="63">
        <f t="shared" si="74"/>
        <v>0</v>
      </c>
      <c r="H91" s="64" t="e">
        <f t="shared" si="72"/>
        <v>#DIV/0!</v>
      </c>
      <c r="I91" s="111"/>
      <c r="J91" s="65">
        <f t="shared" si="73"/>
        <v>0</v>
      </c>
      <c r="K91" s="64"/>
    </row>
    <row r="92" spans="1:11" ht="20.25" x14ac:dyDescent="0.25">
      <c r="A92" s="47">
        <v>50110000</v>
      </c>
      <c r="B92" s="35" t="s">
        <v>81</v>
      </c>
      <c r="C92" s="112">
        <v>108.4</v>
      </c>
      <c r="D92" s="112">
        <v>152.9</v>
      </c>
      <c r="E92" s="112">
        <v>134.9</v>
      </c>
      <c r="F92" s="111">
        <v>307.42200000000003</v>
      </c>
      <c r="G92" s="63">
        <f t="shared" si="74"/>
        <v>172.52200000000002</v>
      </c>
      <c r="H92" s="64">
        <f t="shared" si="72"/>
        <v>2.2788880652335064</v>
      </c>
      <c r="I92" s="111">
        <v>166.73699999999999</v>
      </c>
      <c r="J92" s="65">
        <f t="shared" ref="J92" si="75">SUM(F92-I92)</f>
        <v>140.68500000000003</v>
      </c>
      <c r="K92" s="64">
        <f>SUM(F92/I92)*100%</f>
        <v>1.8437539358390762</v>
      </c>
    </row>
    <row r="93" spans="1:11" ht="20.25" x14ac:dyDescent="0.25">
      <c r="A93" s="52"/>
      <c r="B93" s="113" t="s">
        <v>25</v>
      </c>
      <c r="C93" s="114">
        <f>SUM(C94:C98)</f>
        <v>0</v>
      </c>
      <c r="D93" s="114">
        <f>SUM(D94:D98)</f>
        <v>7</v>
      </c>
      <c r="E93" s="114">
        <f>SUM(E94:E98)</f>
        <v>7</v>
      </c>
      <c r="F93" s="73">
        <f>SUM(F94:F97)</f>
        <v>650.49400000000003</v>
      </c>
      <c r="G93" s="90">
        <f>SUM(G94:G98)</f>
        <v>643.49400000000003</v>
      </c>
      <c r="H93" s="115">
        <f>SUM(F93/E93)</f>
        <v>92.927714285714288</v>
      </c>
      <c r="I93" s="73">
        <f>SUM(I94:I98)</f>
        <v>2594.8739999999998</v>
      </c>
      <c r="J93" s="114">
        <f t="shared" si="73"/>
        <v>-1944.3799999999997</v>
      </c>
      <c r="K93" s="116">
        <f>SUM(F93/I93)*100%</f>
        <v>0.25068423360826003</v>
      </c>
    </row>
    <row r="94" spans="1:11" ht="21.75" customHeight="1" x14ac:dyDescent="0.25">
      <c r="A94" s="53">
        <v>24170000</v>
      </c>
      <c r="B94" s="55" t="s">
        <v>31</v>
      </c>
      <c r="C94" s="117"/>
      <c r="D94" s="117"/>
      <c r="E94" s="117"/>
      <c r="F94" s="85"/>
      <c r="G94" s="65">
        <f t="shared" ref="G94:G96" si="76">SUM(F94-E94)</f>
        <v>0</v>
      </c>
      <c r="H94" s="115"/>
      <c r="I94" s="118"/>
      <c r="J94" s="119">
        <f t="shared" si="73"/>
        <v>0</v>
      </c>
      <c r="K94" s="96" t="e">
        <f t="shared" ref="K94:K96" si="77">SUM(F94/I94)*100%</f>
        <v>#DIV/0!</v>
      </c>
    </row>
    <row r="95" spans="1:11" ht="20.25" hidden="1" customHeight="1" x14ac:dyDescent="0.25">
      <c r="A95" s="47">
        <v>310300</v>
      </c>
      <c r="B95" s="28" t="s">
        <v>41</v>
      </c>
      <c r="C95" s="51"/>
      <c r="D95" s="51"/>
      <c r="E95" s="51"/>
      <c r="F95" s="85"/>
      <c r="G95" s="65">
        <f t="shared" si="76"/>
        <v>0</v>
      </c>
      <c r="H95" s="80"/>
      <c r="I95" s="118"/>
      <c r="J95" s="65">
        <f t="shared" si="73"/>
        <v>0</v>
      </c>
      <c r="K95" s="80"/>
    </row>
    <row r="96" spans="1:11" ht="22.5" customHeight="1" x14ac:dyDescent="0.25">
      <c r="A96" s="43">
        <v>31030000</v>
      </c>
      <c r="B96" s="44" t="s">
        <v>85</v>
      </c>
      <c r="C96" s="51"/>
      <c r="D96" s="51"/>
      <c r="E96" s="51"/>
      <c r="F96" s="85"/>
      <c r="G96" s="65">
        <f t="shared" si="76"/>
        <v>0</v>
      </c>
      <c r="H96" s="115"/>
      <c r="I96" s="118"/>
      <c r="J96" s="119">
        <f t="shared" si="73"/>
        <v>0</v>
      </c>
      <c r="K96" s="96" t="e">
        <f t="shared" si="77"/>
        <v>#DIV/0!</v>
      </c>
    </row>
    <row r="97" spans="1:11" ht="25.5" customHeight="1" x14ac:dyDescent="0.25">
      <c r="A97" s="47">
        <v>33010000</v>
      </c>
      <c r="B97" s="54" t="s">
        <v>26</v>
      </c>
      <c r="C97" s="120"/>
      <c r="D97" s="120">
        <v>7</v>
      </c>
      <c r="E97" s="120">
        <v>7</v>
      </c>
      <c r="F97" s="109">
        <v>650.49400000000003</v>
      </c>
      <c r="G97" s="63">
        <f>SUM(F97-E97)</f>
        <v>643.49400000000003</v>
      </c>
      <c r="H97" s="64">
        <f t="shared" ref="H97" si="78">SUM(F97/E97)</f>
        <v>92.927714285714288</v>
      </c>
      <c r="I97" s="109">
        <v>2594.8739999999998</v>
      </c>
      <c r="J97" s="65">
        <f>SUM(F97-I97)</f>
        <v>-1944.3799999999997</v>
      </c>
      <c r="K97" s="96">
        <f t="shared" ref="K97" si="79">SUM(F97/I97)*100%</f>
        <v>0.25068423360826003</v>
      </c>
    </row>
    <row r="98" spans="1:11" ht="40.5" hidden="1" x14ac:dyDescent="0.25">
      <c r="A98" s="121">
        <v>410345</v>
      </c>
      <c r="B98" s="22" t="s">
        <v>52</v>
      </c>
      <c r="C98" s="51"/>
      <c r="D98" s="51"/>
      <c r="E98" s="51"/>
      <c r="F98" s="118"/>
      <c r="G98" s="122"/>
      <c r="H98" s="123"/>
      <c r="I98" s="118"/>
      <c r="J98" s="124">
        <f>SUM(F98-I98)</f>
        <v>0</v>
      </c>
      <c r="K98" s="123"/>
    </row>
    <row r="99" spans="1:11" ht="20.25" x14ac:dyDescent="0.25">
      <c r="A99" s="125"/>
      <c r="B99" s="86" t="s">
        <v>37</v>
      </c>
      <c r="C99" s="126">
        <f>SUM(C87:C93)</f>
        <v>7817.4669999999996</v>
      </c>
      <c r="D99" s="126">
        <f>SUM(D87:D93)</f>
        <v>7868.9999999999991</v>
      </c>
      <c r="E99" s="126">
        <f>SUM(E87:E93)</f>
        <v>6548.1219999999994</v>
      </c>
      <c r="F99" s="126">
        <f>SUM(F87:F93)</f>
        <v>10410.916000000001</v>
      </c>
      <c r="G99" s="126">
        <f>SUM(G87:G93)</f>
        <v>3862.7940000000008</v>
      </c>
      <c r="H99" s="127">
        <f t="shared" ref="H99:H108" si="80">SUM(F99/E99)</f>
        <v>1.5899086791602237</v>
      </c>
      <c r="I99" s="126">
        <f>SUM(I87:I93)</f>
        <v>10721.558999999999</v>
      </c>
      <c r="J99" s="126">
        <f>SUM(J87:J93)</f>
        <v>-310.64299999999889</v>
      </c>
      <c r="K99" s="127">
        <f>SUM(F99/I99)*100%</f>
        <v>0.9710263218250258</v>
      </c>
    </row>
    <row r="100" spans="1:11" ht="20.25" x14ac:dyDescent="0.25">
      <c r="A100" s="48">
        <v>40000000</v>
      </c>
      <c r="B100" s="89" t="s">
        <v>21</v>
      </c>
      <c r="C100" s="128">
        <f>C104+C101</f>
        <v>0</v>
      </c>
      <c r="D100" s="128">
        <f>D104+D101</f>
        <v>205.7</v>
      </c>
      <c r="E100" s="128">
        <f>E104+E101</f>
        <v>102.8</v>
      </c>
      <c r="F100" s="129">
        <f>F104+F101</f>
        <v>102.8</v>
      </c>
      <c r="G100" s="128">
        <f>G104+G101</f>
        <v>0</v>
      </c>
      <c r="H100" s="72">
        <f t="shared" si="80"/>
        <v>1</v>
      </c>
      <c r="I100" s="129">
        <f>I104+I101</f>
        <v>52676.885999999999</v>
      </c>
      <c r="J100" s="74">
        <f>SUM(F100-I100)</f>
        <v>-52574.085999999996</v>
      </c>
      <c r="K100" s="100">
        <f t="shared" ref="K100:K105" si="81">SUM(F100/I100)*100%</f>
        <v>1.951520065176214E-3</v>
      </c>
    </row>
    <row r="101" spans="1:11" ht="20.25" x14ac:dyDescent="0.25">
      <c r="A101" s="143">
        <v>41030000</v>
      </c>
      <c r="B101" s="144" t="s">
        <v>103</v>
      </c>
      <c r="C101" s="128">
        <f>SUM(C102:C103)</f>
        <v>0</v>
      </c>
      <c r="D101" s="128">
        <f t="shared" ref="D101:G101" si="82">SUM(D102:D103)</f>
        <v>205.7</v>
      </c>
      <c r="E101" s="128">
        <f t="shared" si="82"/>
        <v>102.8</v>
      </c>
      <c r="F101" s="129">
        <f>F102+F103</f>
        <v>102.8</v>
      </c>
      <c r="G101" s="128">
        <f t="shared" si="82"/>
        <v>0</v>
      </c>
      <c r="H101" s="72">
        <f t="shared" si="80"/>
        <v>1</v>
      </c>
      <c r="I101" s="129">
        <f>I102</f>
        <v>50000</v>
      </c>
      <c r="J101" s="128">
        <f t="shared" ref="J101" si="83">SUM(J102:J103)</f>
        <v>-49897.2</v>
      </c>
      <c r="K101" s="72"/>
    </row>
    <row r="102" spans="1:11" ht="40.5" x14ac:dyDescent="0.25">
      <c r="A102" s="42">
        <v>41034700</v>
      </c>
      <c r="B102" s="41" t="s">
        <v>104</v>
      </c>
      <c r="C102" s="128"/>
      <c r="D102" s="128"/>
      <c r="E102" s="128"/>
      <c r="F102" s="129"/>
      <c r="G102" s="63"/>
      <c r="H102" s="64"/>
      <c r="I102" s="145">
        <v>50000</v>
      </c>
      <c r="J102" s="65">
        <f t="shared" ref="J102:J103" si="84">SUM(F102-I102)</f>
        <v>-50000</v>
      </c>
      <c r="K102" s="64">
        <f>SUM(F102/I102)*100%</f>
        <v>0</v>
      </c>
    </row>
    <row r="103" spans="1:11" ht="40.5" x14ac:dyDescent="0.25">
      <c r="A103" s="42">
        <v>41035400</v>
      </c>
      <c r="B103" s="146" t="s">
        <v>93</v>
      </c>
      <c r="C103" s="128"/>
      <c r="D103" s="130">
        <v>205.7</v>
      </c>
      <c r="E103" s="130">
        <v>102.8</v>
      </c>
      <c r="F103" s="131">
        <v>102.8</v>
      </c>
      <c r="G103" s="63">
        <f t="shared" ref="G103" si="85">SUM(F103-E103)</f>
        <v>0</v>
      </c>
      <c r="H103" s="64">
        <f t="shared" ref="H103" si="86">SUM(F103/E103)</f>
        <v>1</v>
      </c>
      <c r="I103" s="145"/>
      <c r="J103" s="65">
        <f t="shared" si="84"/>
        <v>102.8</v>
      </c>
      <c r="K103" s="64" t="e">
        <f>SUM(F103/I103)*100%</f>
        <v>#DIV/0!</v>
      </c>
    </row>
    <row r="104" spans="1:11" ht="20.25" x14ac:dyDescent="0.25">
      <c r="A104" s="48">
        <v>41050000</v>
      </c>
      <c r="B104" s="89" t="s">
        <v>43</v>
      </c>
      <c r="C104" s="128">
        <f>C105+C106</f>
        <v>0</v>
      </c>
      <c r="D104" s="128">
        <f t="shared" ref="D104:E104" si="87">D105+D106</f>
        <v>0</v>
      </c>
      <c r="E104" s="128">
        <f t="shared" si="87"/>
        <v>0</v>
      </c>
      <c r="F104" s="129">
        <f>F105+F106</f>
        <v>0</v>
      </c>
      <c r="G104" s="63">
        <f t="shared" ref="G104:G105" si="88">SUM(F104-E104)</f>
        <v>0</v>
      </c>
      <c r="H104" s="64" t="e">
        <f t="shared" si="80"/>
        <v>#DIV/0!</v>
      </c>
      <c r="I104" s="129">
        <f>I105+I106</f>
        <v>2676.886</v>
      </c>
      <c r="J104" s="65">
        <f t="shared" ref="J104:J106" si="89">SUM(F104-I104)</f>
        <v>-2676.886</v>
      </c>
      <c r="K104" s="96">
        <f t="shared" si="81"/>
        <v>0</v>
      </c>
    </row>
    <row r="105" spans="1:11" ht="40.5" x14ac:dyDescent="0.25">
      <c r="A105" s="51">
        <v>41051000</v>
      </c>
      <c r="B105" s="27" t="s">
        <v>57</v>
      </c>
      <c r="C105" s="128"/>
      <c r="D105" s="130"/>
      <c r="E105" s="130"/>
      <c r="F105" s="131"/>
      <c r="G105" s="63">
        <f t="shared" si="88"/>
        <v>0</v>
      </c>
      <c r="H105" s="64" t="e">
        <f t="shared" si="80"/>
        <v>#DIV/0!</v>
      </c>
      <c r="I105" s="131"/>
      <c r="J105" s="65">
        <f t="shared" si="89"/>
        <v>0</v>
      </c>
      <c r="K105" s="96" t="e">
        <f t="shared" si="81"/>
        <v>#DIV/0!</v>
      </c>
    </row>
    <row r="106" spans="1:11" ht="40.5" x14ac:dyDescent="0.25">
      <c r="A106" s="51">
        <v>41051100</v>
      </c>
      <c r="B106" s="105" t="s">
        <v>97</v>
      </c>
      <c r="C106" s="128"/>
      <c r="D106" s="130"/>
      <c r="E106" s="130"/>
      <c r="F106" s="131"/>
      <c r="G106" s="63"/>
      <c r="H106" s="64"/>
      <c r="I106" s="145">
        <v>2676.886</v>
      </c>
      <c r="J106" s="65">
        <f t="shared" si="89"/>
        <v>-2676.886</v>
      </c>
      <c r="K106" s="64">
        <f>SUM(F106/I106)*100%</f>
        <v>0</v>
      </c>
    </row>
    <row r="107" spans="1:11" ht="20.25" x14ac:dyDescent="0.25">
      <c r="A107" s="125"/>
      <c r="B107" s="86" t="s">
        <v>88</v>
      </c>
      <c r="C107" s="126">
        <f>C99+C100</f>
        <v>7817.4669999999996</v>
      </c>
      <c r="D107" s="126">
        <f>D99+D100</f>
        <v>8074.6999999999989</v>
      </c>
      <c r="E107" s="126">
        <f t="shared" ref="E107:F107" si="90">E99+E100</f>
        <v>6650.9219999999996</v>
      </c>
      <c r="F107" s="126">
        <f t="shared" si="90"/>
        <v>10513.716</v>
      </c>
      <c r="G107" s="126">
        <f>G99+G100</f>
        <v>3862.7940000000008</v>
      </c>
      <c r="H107" s="127">
        <f>SUM(F107/E107)</f>
        <v>1.5807907535225945</v>
      </c>
      <c r="I107" s="126">
        <f>I99+I100</f>
        <v>63398.445</v>
      </c>
      <c r="J107" s="126">
        <f>J99+J100</f>
        <v>-52884.728999999992</v>
      </c>
      <c r="K107" s="127">
        <f>SUM(F107/I107)*100%</f>
        <v>0.16583555006751349</v>
      </c>
    </row>
    <row r="108" spans="1:11" ht="20.25" x14ac:dyDescent="0.25">
      <c r="A108" s="132"/>
      <c r="B108" s="133" t="s">
        <v>27</v>
      </c>
      <c r="C108" s="134">
        <f>SUM(C85,C107)</f>
        <v>711816.97699999996</v>
      </c>
      <c r="D108" s="134">
        <f t="shared" ref="D108:E108" si="91">SUM(D85,D107)</f>
        <v>897825.60199999972</v>
      </c>
      <c r="E108" s="134">
        <f t="shared" si="91"/>
        <v>777708.56999999983</v>
      </c>
      <c r="F108" s="134">
        <f>SUM(F85,F107)</f>
        <v>845315.99</v>
      </c>
      <c r="G108" s="134">
        <f>SUM(G85,G107)</f>
        <v>67607.4200000001</v>
      </c>
      <c r="H108" s="127">
        <f t="shared" si="80"/>
        <v>1.0869315610087724</v>
      </c>
      <c r="I108" s="134">
        <f>SUM(I85,I107)</f>
        <v>660380.40899999987</v>
      </c>
      <c r="J108" s="134">
        <f>SUM(J85,J107)</f>
        <v>184935.58100000001</v>
      </c>
      <c r="K108" s="127">
        <f>SUM(F108/I108)*100%</f>
        <v>1.2800440147521095</v>
      </c>
    </row>
    <row r="109" spans="1:11" ht="29.25" customHeight="1" x14ac:dyDescent="0.3">
      <c r="A109" s="2"/>
      <c r="B109" s="150" t="s">
        <v>82</v>
      </c>
      <c r="C109" s="151"/>
      <c r="D109" s="151"/>
      <c r="E109" s="151"/>
      <c r="F109" s="151"/>
      <c r="G109" s="151"/>
      <c r="H109" s="151"/>
      <c r="I109" s="151"/>
      <c r="J109" s="151"/>
      <c r="K109" s="151"/>
    </row>
    <row r="110" spans="1:11" ht="18.75" x14ac:dyDescent="0.3">
      <c r="A110" s="1"/>
      <c r="B110" s="1"/>
      <c r="C110" s="1"/>
      <c r="D110" s="8"/>
      <c r="E110" s="8"/>
      <c r="F110" s="9"/>
      <c r="G110" s="10"/>
      <c r="H110" s="11"/>
      <c r="I110" s="6"/>
      <c r="J110" s="45"/>
      <c r="K110" s="6"/>
    </row>
    <row r="111" spans="1:11" ht="20.25" x14ac:dyDescent="0.3">
      <c r="A111" s="1"/>
      <c r="B111" s="152"/>
      <c r="C111" s="152"/>
      <c r="D111" s="152"/>
      <c r="E111" s="152"/>
      <c r="F111" s="36"/>
      <c r="G111" s="10"/>
      <c r="H111" s="11"/>
      <c r="I111" s="6"/>
      <c r="J111" s="6"/>
      <c r="K111" s="6"/>
    </row>
    <row r="112" spans="1:11" ht="20.25" x14ac:dyDescent="0.3">
      <c r="A112" s="1"/>
      <c r="B112" s="1"/>
      <c r="C112" s="1"/>
      <c r="D112" s="5"/>
      <c r="E112" s="5"/>
      <c r="F112" s="3"/>
      <c r="G112" s="3"/>
      <c r="H112" s="4"/>
      <c r="I112" s="1"/>
      <c r="J112" s="1"/>
      <c r="K112" s="1"/>
    </row>
    <row r="115" spans="2:7" x14ac:dyDescent="0.25">
      <c r="B115" t="s">
        <v>35</v>
      </c>
    </row>
    <row r="116" spans="2:7" x14ac:dyDescent="0.25">
      <c r="B116" t="s">
        <v>35</v>
      </c>
      <c r="G116" t="s">
        <v>35</v>
      </c>
    </row>
    <row r="118" spans="2:7" x14ac:dyDescent="0.25">
      <c r="B118" t="s">
        <v>35</v>
      </c>
    </row>
  </sheetData>
  <mergeCells count="15">
    <mergeCell ref="A86:K86"/>
    <mergeCell ref="B109:K109"/>
    <mergeCell ref="B111:E111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H5"/>
    <mergeCell ref="I5:I6"/>
    <mergeCell ref="J5:K5"/>
  </mergeCells>
  <conditionalFormatting sqref="A110:XFD110 A109:B109 L109:XFD109 A112:XFD1048576 A111:B111 F111:XFD111 A1:XFD8 A13:XFD14 A9:H12 J9:XFD12 A20:XFD20 A15:H19 J15:XFD19 A38:XFD44 A21:H37 A45:H45 J45:XFD45 A55:XFD62 A54:H54 J54:XFD54 A64:XFD69 A63:H63 J63:XFD63 A74:XFD77 J70:XFD73 A78:H81 J78:XFD82 A93:XFD96 A87:H92 J87:XFD92 A98:XFD105 A97:H97 J97:XFD97 A46:XFD51 J21:XFD37 A53:XFD53 C52:H52 J52:XFD52 A107:XFD108 A106:H106 J106:XFD106 A84:XFD86 H83:XFD83 A82:F83 H82 A70:H73">
    <cfRule type="containsErrors" dxfId="1" priority="453">
      <formula>ISERROR(A1)</formula>
    </cfRule>
    <cfRule type="cellIs" dxfId="0" priority="454" operator="equal">
      <formula>0</formula>
    </cfRule>
  </conditionalFormatting>
  <conditionalFormatting sqref="I94:I96">
    <cfRule type="containsErrors" dxfId="115" priority="433">
      <formula>ISERROR(I94)</formula>
    </cfRule>
    <cfRule type="cellIs" dxfId="114" priority="434" operator="equal">
      <formula>0</formula>
    </cfRule>
  </conditionalFormatting>
  <conditionalFormatting sqref="I94:I96">
    <cfRule type="containsErrors" dxfId="113" priority="413">
      <formula>ISERROR(I94)</formula>
    </cfRule>
    <cfRule type="cellIs" dxfId="112" priority="414" operator="equal">
      <formula>0</formula>
    </cfRule>
  </conditionalFormatting>
  <conditionalFormatting sqref="I84">
    <cfRule type="containsErrors" dxfId="111" priority="395">
      <formula>ISERROR(I84)</formula>
    </cfRule>
    <cfRule type="cellIs" dxfId="110" priority="396" operator="equal">
      <formula>0</formula>
    </cfRule>
  </conditionalFormatting>
  <conditionalFormatting sqref="I84">
    <cfRule type="containsErrors" dxfId="109" priority="393">
      <formula>ISERROR(I84)</formula>
    </cfRule>
    <cfRule type="cellIs" dxfId="108" priority="394" operator="equal">
      <formula>0</formula>
    </cfRule>
  </conditionalFormatting>
  <conditionalFormatting sqref="I84">
    <cfRule type="containsErrors" dxfId="107" priority="391">
      <formula>ISERROR(I84)</formula>
    </cfRule>
    <cfRule type="cellIs" dxfId="106" priority="392" operator="equal">
      <formula>0</formula>
    </cfRule>
  </conditionalFormatting>
  <conditionalFormatting sqref="I94:I96">
    <cfRule type="containsErrors" dxfId="105" priority="369">
      <formula>ISERROR(I94)</formula>
    </cfRule>
    <cfRule type="cellIs" dxfId="104" priority="370" operator="equal">
      <formula>0</formula>
    </cfRule>
  </conditionalFormatting>
  <conditionalFormatting sqref="I94:I96">
    <cfRule type="containsErrors" dxfId="103" priority="349">
      <formula>ISERROR(I94)</formula>
    </cfRule>
    <cfRule type="cellIs" dxfId="102" priority="350" operator="equal">
      <formula>0</formula>
    </cfRule>
  </conditionalFormatting>
  <conditionalFormatting sqref="I94:I96">
    <cfRule type="containsErrors" dxfId="101" priority="329">
      <formula>ISERROR(I94)</formula>
    </cfRule>
    <cfRule type="cellIs" dxfId="100" priority="330" operator="equal">
      <formula>0</formula>
    </cfRule>
  </conditionalFormatting>
  <conditionalFormatting sqref="I94:I96">
    <cfRule type="containsErrors" dxfId="99" priority="311">
      <formula>ISERROR(I94)</formula>
    </cfRule>
    <cfRule type="cellIs" dxfId="98" priority="312" operator="equal">
      <formula>0</formula>
    </cfRule>
  </conditionalFormatting>
  <conditionalFormatting sqref="I94:I96">
    <cfRule type="containsErrors" dxfId="97" priority="289">
      <formula>ISERROR(I94)</formula>
    </cfRule>
    <cfRule type="cellIs" dxfId="96" priority="290" operator="equal">
      <formula>0</formula>
    </cfRule>
  </conditionalFormatting>
  <conditionalFormatting sqref="I94:I96">
    <cfRule type="containsErrors" dxfId="95" priority="271">
      <formula>ISERROR(I94)</formula>
    </cfRule>
    <cfRule type="cellIs" dxfId="94" priority="272" operator="equal">
      <formula>0</formula>
    </cfRule>
  </conditionalFormatting>
  <conditionalFormatting sqref="I83">
    <cfRule type="containsErrors" dxfId="93" priority="183">
      <formula>ISERROR(I83)</formula>
    </cfRule>
    <cfRule type="cellIs" dxfId="92" priority="184" operator="equal">
      <formula>0</formula>
    </cfRule>
  </conditionalFormatting>
  <conditionalFormatting sqref="A106:B106">
    <cfRule type="containsErrors" dxfId="91" priority="175">
      <formula>ISERROR(A106)</formula>
    </cfRule>
    <cfRule type="cellIs" dxfId="90" priority="176" operator="equal">
      <formula>0</formula>
    </cfRule>
  </conditionalFormatting>
  <conditionalFormatting sqref="I83">
    <cfRule type="containsErrors" dxfId="87" priority="149">
      <formula>ISERROR(I83)</formula>
    </cfRule>
    <cfRule type="cellIs" dxfId="86" priority="150" operator="equal">
      <formula>0</formula>
    </cfRule>
  </conditionalFormatting>
  <conditionalFormatting sqref="I83">
    <cfRule type="containsErrors" dxfId="83" priority="123">
      <formula>ISERROR(I83)</formula>
    </cfRule>
    <cfRule type="cellIs" dxfId="82" priority="124" operator="equal">
      <formula>0</formula>
    </cfRule>
  </conditionalFormatting>
  <conditionalFormatting sqref="A101:B103">
    <cfRule type="containsErrors" dxfId="79" priority="59">
      <formula>ISERROR(A101)</formula>
    </cfRule>
    <cfRule type="cellIs" dxfId="78" priority="60" operator="equal">
      <formula>0</formula>
    </cfRule>
  </conditionalFormatting>
  <conditionalFormatting sqref="I102:I103">
    <cfRule type="containsErrors" dxfId="77" priority="57">
      <formula>ISERROR(I102)</formula>
    </cfRule>
    <cfRule type="cellIs" dxfId="76" priority="58" operator="equal">
      <formula>0</formula>
    </cfRule>
  </conditionalFormatting>
  <conditionalFormatting sqref="I79:I81">
    <cfRule type="containsErrors" dxfId="57" priority="37">
      <formula>ISERROR(I79)</formula>
    </cfRule>
    <cfRule type="cellIs" dxfId="56" priority="38" operator="equal">
      <formula>0</formula>
    </cfRule>
  </conditionalFormatting>
  <conditionalFormatting sqref="I45">
    <cfRule type="containsErrors" dxfId="49" priority="23">
      <formula>ISERROR(I45)</formula>
    </cfRule>
    <cfRule type="cellIs" dxfId="48" priority="24" operator="equal">
      <formula>0</formula>
    </cfRule>
  </conditionalFormatting>
  <conditionalFormatting sqref="I9:I12">
    <cfRule type="containsErrors" dxfId="47" priority="29">
      <formula>ISERROR(I9)</formula>
    </cfRule>
    <cfRule type="cellIs" dxfId="46" priority="30" operator="equal">
      <formula>0</formula>
    </cfRule>
  </conditionalFormatting>
  <conditionalFormatting sqref="I15:I19">
    <cfRule type="containsErrors" dxfId="45" priority="27">
      <formula>ISERROR(I15)</formula>
    </cfRule>
    <cfRule type="cellIs" dxfId="44" priority="28" operator="equal">
      <formula>0</formula>
    </cfRule>
  </conditionalFormatting>
  <conditionalFormatting sqref="I21:I37">
    <cfRule type="containsErrors" dxfId="43" priority="25">
      <formula>ISERROR(I21)</formula>
    </cfRule>
    <cfRule type="cellIs" dxfId="42" priority="26" operator="equal">
      <formula>0</formula>
    </cfRule>
  </conditionalFormatting>
  <conditionalFormatting sqref="A52:B52">
    <cfRule type="containsErrors" dxfId="35" priority="21">
      <formula>ISERROR(A52)</formula>
    </cfRule>
    <cfRule type="cellIs" dxfId="34" priority="22" operator="equal">
      <formula>0</formula>
    </cfRule>
  </conditionalFormatting>
  <conditionalFormatting sqref="I52">
    <cfRule type="containsErrors" dxfId="31" priority="19">
      <formula>ISERROR(I52)</formula>
    </cfRule>
    <cfRule type="cellIs" dxfId="30" priority="20" operator="equal">
      <formula>0</formula>
    </cfRule>
  </conditionalFormatting>
  <conditionalFormatting sqref="I54">
    <cfRule type="containsErrors" dxfId="25" priority="17">
      <formula>ISERROR(I54)</formula>
    </cfRule>
    <cfRule type="cellIs" dxfId="24" priority="18" operator="equal">
      <formula>0</formula>
    </cfRule>
  </conditionalFormatting>
  <conditionalFormatting sqref="I63">
    <cfRule type="containsErrors" dxfId="23" priority="15">
      <formula>ISERROR(I63)</formula>
    </cfRule>
    <cfRule type="cellIs" dxfId="22" priority="16" operator="equal">
      <formula>0</formula>
    </cfRule>
  </conditionalFormatting>
  <conditionalFormatting sqref="I70:I73">
    <cfRule type="containsErrors" dxfId="21" priority="13">
      <formula>ISERROR(I70)</formula>
    </cfRule>
    <cfRule type="cellIs" dxfId="20" priority="14" operator="equal">
      <formula>0</formula>
    </cfRule>
  </conditionalFormatting>
  <conditionalFormatting sqref="I78">
    <cfRule type="containsErrors" dxfId="19" priority="11">
      <formula>ISERROR(I78)</formula>
    </cfRule>
    <cfRule type="cellIs" dxfId="18" priority="12" operator="equal">
      <formula>0</formula>
    </cfRule>
  </conditionalFormatting>
  <conditionalFormatting sqref="I82">
    <cfRule type="containsErrors" dxfId="15" priority="9">
      <formula>ISERROR(I82)</formula>
    </cfRule>
    <cfRule type="cellIs" dxfId="14" priority="10" operator="equal">
      <formula>0</formula>
    </cfRule>
  </conditionalFormatting>
  <conditionalFormatting sqref="I87:I92">
    <cfRule type="containsErrors" dxfId="11" priority="7">
      <formula>ISERROR(I87)</formula>
    </cfRule>
    <cfRule type="cellIs" dxfId="10" priority="8" operator="equal">
      <formula>0</formula>
    </cfRule>
  </conditionalFormatting>
  <conditionalFormatting sqref="I97">
    <cfRule type="containsErrors" dxfId="9" priority="5">
      <formula>ISERROR(I97)</formula>
    </cfRule>
    <cfRule type="cellIs" dxfId="8" priority="6" operator="equal">
      <formula>0</formula>
    </cfRule>
  </conditionalFormatting>
  <conditionalFormatting sqref="I106">
    <cfRule type="containsErrors" dxfId="5" priority="3">
      <formula>ISERROR(I106)</formula>
    </cfRule>
    <cfRule type="cellIs" dxfId="4" priority="4" operator="equal">
      <formula>0</formula>
    </cfRule>
  </conditionalFormatting>
  <conditionalFormatting sqref="G82:G83">
    <cfRule type="containsErrors" dxfId="3" priority="1">
      <formula>ISERROR(G82)</formula>
    </cfRule>
    <cfRule type="cellIs" dxfId="2" priority="2" operator="equal">
      <formula>0</formula>
    </cfRule>
  </conditionalFormatting>
  <pageMargins left="0.19685039370078741" right="0.19685039370078741" top="0.74803149606299213" bottom="0.19685039370078741" header="0.31496062992125984" footer="0.31496062992125984"/>
  <pageSetup paperSize="9" scale="43" orientation="landscape" verticalDpi="4294967295" r:id="rId1"/>
  <rowBreaks count="2" manualBreakCount="2">
    <brk id="41" max="10" man="1"/>
    <brk id="7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на 01.11.2025 (Нет.)</vt:lpstr>
      <vt:lpstr>'на 01.11.2025 (Нет.)'!Область_друку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</dc:creator>
  <cp:lastModifiedBy>Samchuk_K</cp:lastModifiedBy>
  <cp:lastPrinted>2025-12-01T06:24:48Z</cp:lastPrinted>
  <dcterms:created xsi:type="dcterms:W3CDTF">2015-02-12T09:02:27Z</dcterms:created>
  <dcterms:modified xsi:type="dcterms:W3CDTF">2025-12-01T06:26:08Z</dcterms:modified>
</cp:coreProperties>
</file>